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le of Contents" sheetId="1" r:id="rId1"/>
    <sheet name="Data Summary" sheetId="2" r:id="rId2"/>
    <sheet name="District responses (sorted)" sheetId="3" r:id="rId3"/>
    <sheet name="Causes-Suggestions (Sorted)" sheetId="4" r:id="rId4"/>
  </sheets>
  <definedNames/>
  <calcPr fullCalcOnLoad="1"/>
</workbook>
</file>

<file path=xl/comments2.xml><?xml version="1.0" encoding="utf-8"?>
<comments xmlns="http://schemas.openxmlformats.org/spreadsheetml/2006/main">
  <authors>
    <author>Keri Wallis</author>
  </authors>
  <commentList>
    <comment ref="A29" authorId="0">
      <text>
        <r>
          <rPr>
            <b/>
            <sz val="9"/>
            <rFont val="Tahoma"/>
            <family val="2"/>
          </rPr>
          <t>Keri Wallis:</t>
        </r>
        <r>
          <rPr>
            <sz val="9"/>
            <rFont val="Tahoma"/>
            <family val="2"/>
          </rPr>
          <t xml:space="preserve">
Remove border around the table. 
</t>
        </r>
      </text>
    </comment>
  </commentList>
</comments>
</file>

<file path=xl/sharedStrings.xml><?xml version="1.0" encoding="utf-8"?>
<sst xmlns="http://schemas.openxmlformats.org/spreadsheetml/2006/main" count="1324" uniqueCount="264">
  <si>
    <t>District</t>
  </si>
  <si>
    <t>Lake Stevens</t>
  </si>
  <si>
    <t>Darrington</t>
  </si>
  <si>
    <t>Kelso</t>
  </si>
  <si>
    <t>Kennewick</t>
  </si>
  <si>
    <t>Chewelah</t>
  </si>
  <si>
    <t>N/A</t>
  </si>
  <si>
    <t>Carbonado</t>
  </si>
  <si>
    <t>Castle Rock</t>
  </si>
  <si>
    <t>Wahkiakum</t>
  </si>
  <si>
    <t>Tekoa</t>
  </si>
  <si>
    <t>Mount Vernon</t>
  </si>
  <si>
    <t>Sultan</t>
  </si>
  <si>
    <t>Washtucna</t>
  </si>
  <si>
    <t>Ranier</t>
  </si>
  <si>
    <t>Satsop</t>
  </si>
  <si>
    <t>Dayton</t>
  </si>
  <si>
    <t>Tumwater</t>
  </si>
  <si>
    <t>Skamania</t>
  </si>
  <si>
    <t>Finley</t>
  </si>
  <si>
    <t>Shoreline</t>
  </si>
  <si>
    <t>Sumner</t>
  </si>
  <si>
    <t>Othello</t>
  </si>
  <si>
    <t>Elma</t>
  </si>
  <si>
    <t>Mount Baker</t>
  </si>
  <si>
    <t>Asotin-Anatone</t>
  </si>
  <si>
    <t>Lynden</t>
  </si>
  <si>
    <t>Quillayute</t>
  </si>
  <si>
    <t>Quincy</t>
  </si>
  <si>
    <t>Mansfield</t>
  </si>
  <si>
    <t>Selah</t>
  </si>
  <si>
    <t>Hockinson</t>
  </si>
  <si>
    <t>Olympia</t>
  </si>
  <si>
    <t>Mary Walker</t>
  </si>
  <si>
    <t>Kittitas</t>
  </si>
  <si>
    <t>Oak Harbor</t>
  </si>
  <si>
    <t>Index</t>
  </si>
  <si>
    <t>Freeman</t>
  </si>
  <si>
    <t>North Thurston</t>
  </si>
  <si>
    <t>Summit Valley</t>
  </si>
  <si>
    <t>Morton</t>
  </si>
  <si>
    <t>Moses Lake</t>
  </si>
  <si>
    <t>West Valley (Yakima)</t>
  </si>
  <si>
    <t>Central Valley (Spokane)</t>
  </si>
  <si>
    <t>Edmonds</t>
  </si>
  <si>
    <t>Sedro-Woolley</t>
  </si>
  <si>
    <t>Kettle Falls</t>
  </si>
  <si>
    <t>Anacortes</t>
  </si>
  <si>
    <t>Skykomish</t>
  </si>
  <si>
    <t>Walla Walla</t>
  </si>
  <si>
    <t>Rochester</t>
  </si>
  <si>
    <t>Riverview</t>
  </si>
  <si>
    <t>Ferndale</t>
  </si>
  <si>
    <t>Omak</t>
  </si>
  <si>
    <t>Sunnyside</t>
  </si>
  <si>
    <t>Mukilteo</t>
  </si>
  <si>
    <t>Camas</t>
  </si>
  <si>
    <t>Colville</t>
  </si>
  <si>
    <t>Nooksack Valley</t>
  </si>
  <si>
    <t>Montesano</t>
  </si>
  <si>
    <t>Longview</t>
  </si>
  <si>
    <t>Snohomish</t>
  </si>
  <si>
    <t>Steilacoom</t>
  </si>
  <si>
    <t>Wapato</t>
  </si>
  <si>
    <t>Renton</t>
  </si>
  <si>
    <t>Cosmopolis</t>
  </si>
  <si>
    <t>Inchelium</t>
  </si>
  <si>
    <t>Kiona-Benton</t>
  </si>
  <si>
    <t>Spokane</t>
  </si>
  <si>
    <t>Bethel</t>
  </si>
  <si>
    <t>Ocean Beach</t>
  </si>
  <si>
    <t>Issaquah</t>
  </si>
  <si>
    <t>West Valley (Spokane)</t>
  </si>
  <si>
    <t>Richland</t>
  </si>
  <si>
    <t>Bridgeport</t>
  </si>
  <si>
    <t>Fife</t>
  </si>
  <si>
    <t>Capitol Region ESD</t>
  </si>
  <si>
    <t>Everett</t>
  </si>
  <si>
    <t>South Whidbey</t>
  </si>
  <si>
    <t>Battle Ground</t>
  </si>
  <si>
    <t>East Valley (Spokane)</t>
  </si>
  <si>
    <t>Blaine</t>
  </si>
  <si>
    <t>Vancouver</t>
  </si>
  <si>
    <t>Mary M. Knight</t>
  </si>
  <si>
    <t>North Beach</t>
  </si>
  <si>
    <t>Washougal</t>
  </si>
  <si>
    <t>Port Angeles</t>
  </si>
  <si>
    <t>Granger</t>
  </si>
  <si>
    <t>Franklin Pierce</t>
  </si>
  <si>
    <t>Newport</t>
  </si>
  <si>
    <t>Enrollment as of Oct 2011</t>
  </si>
  <si>
    <t>N</t>
  </si>
  <si>
    <t>Y</t>
  </si>
  <si>
    <t>S</t>
  </si>
  <si>
    <t>50</t>
  </si>
  <si>
    <t>I</t>
  </si>
  <si>
    <t>150</t>
  </si>
  <si>
    <t>140</t>
  </si>
  <si>
    <t>0</t>
  </si>
  <si>
    <t>55</t>
  </si>
  <si>
    <t>31</t>
  </si>
  <si>
    <t>10</t>
  </si>
  <si>
    <t>2</t>
  </si>
  <si>
    <t>3</t>
  </si>
  <si>
    <t>20</t>
  </si>
  <si>
    <t>46</t>
  </si>
  <si>
    <t>D</t>
  </si>
  <si>
    <t>45</t>
  </si>
  <si>
    <t>7</t>
  </si>
  <si>
    <t>14</t>
  </si>
  <si>
    <t>15</t>
  </si>
  <si>
    <t>71</t>
  </si>
  <si>
    <t>Entiat</t>
  </si>
  <si>
    <t>8</t>
  </si>
  <si>
    <t>250</t>
  </si>
  <si>
    <t>6</t>
  </si>
  <si>
    <t>67</t>
  </si>
  <si>
    <t>111</t>
  </si>
  <si>
    <t>13.5</t>
  </si>
  <si>
    <t>63</t>
  </si>
  <si>
    <t>15.35</t>
  </si>
  <si>
    <t>Starbuck</t>
  </si>
  <si>
    <t>1</t>
  </si>
  <si>
    <t>18</t>
  </si>
  <si>
    <t>30</t>
  </si>
  <si>
    <t>5</t>
  </si>
  <si>
    <t>Pasco</t>
  </si>
  <si>
    <t>80</t>
  </si>
  <si>
    <t>30%</t>
  </si>
  <si>
    <t>X</t>
  </si>
  <si>
    <t>3-6</t>
  </si>
  <si>
    <t>Griffin</t>
  </si>
  <si>
    <t>Low pay, or neighboring districts pay more</t>
  </si>
  <si>
    <t>Delays in processing or certification, or expired certification</t>
  </si>
  <si>
    <t>Not enough teachers employed in the district, let alone substitutes</t>
  </si>
  <si>
    <t>The economy</t>
  </si>
  <si>
    <t>Causes</t>
  </si>
  <si>
    <t>Suggestions</t>
  </si>
  <si>
    <t>Consider centralized substitute centers for districts not already doing that</t>
  </si>
  <si>
    <t>Utilize more emergency subs</t>
  </si>
  <si>
    <t>Encourage employees to report absences earlier</t>
  </si>
  <si>
    <t>Increase pay or other incentives (e.g. travel expenses)</t>
  </si>
  <si>
    <t>Increase sub pool</t>
  </si>
  <si>
    <t>Reduce general requirements to sub</t>
  </si>
  <si>
    <t>Consider permanent full time subs (e.g. with benefits, or "roving" positions)</t>
  </si>
  <si>
    <t>Utilize intern teachers when possible</t>
  </si>
  <si>
    <t>Improve application process (e.g. fingerprints/background checks)</t>
  </si>
  <si>
    <t>Electronic sign-up/tracking of absences</t>
  </si>
  <si>
    <t>Seasonal impacts/ conflicts</t>
  </si>
  <si>
    <t>The school is in a remote location (or weather issues)</t>
  </si>
  <si>
    <t>Require a minimum number of days in a district</t>
  </si>
  <si>
    <t>Limit personal leave days</t>
  </si>
  <si>
    <t>Mount Adams</t>
  </si>
  <si>
    <t>17</t>
  </si>
  <si>
    <t>Applicants:  Few apply, or are seeking permanent work instead.  Others may be unqualified, not completing the process, or passing background check</t>
  </si>
  <si>
    <t>Professional development days:  General conflict, requirements increasing overall, too many days, or held at bad times.</t>
  </si>
  <si>
    <t>Subs unwilling or unqualified to work:  Generally, or in particular class or subject area</t>
  </si>
  <si>
    <t>Absences:  General absenteeism, increased use of sick or other leave, or last minute reporting of absences</t>
  </si>
  <si>
    <t>Professional Development:  Hold training over summer, outside class time, middle of week (or review requirements/ planning), Offer more professional development, Have ESD trainers come to the school, instead of vice versa, Have ESD trainers come to the school, instead of vice versa</t>
  </si>
  <si>
    <t>Increase teacher recruitment generally, or via advertising or other recruitment efforts</t>
  </si>
  <si>
    <t>Pay certificated staff "in lieu of release time during student attendance days"</t>
  </si>
  <si>
    <t>Better treatment of subs (e.g. providing needed resources, ensuring respect from faculty and students)</t>
  </si>
  <si>
    <t>Palisades</t>
  </si>
  <si>
    <t>29</t>
  </si>
  <si>
    <t>Answers</t>
  </si>
  <si>
    <t xml:space="preserve">Conduct a survey of substitutes </t>
  </si>
  <si>
    <t>Bound by collective bargaining agreement</t>
  </si>
  <si>
    <t>General availability</t>
  </si>
  <si>
    <t>Remove ERF/retire-rehire restrictions</t>
  </si>
  <si>
    <t>ERF/retire-rehire restrictions</t>
  </si>
  <si>
    <t>Total ESDs</t>
  </si>
  <si>
    <t>Bad feedback (sub, school, or students)</t>
  </si>
  <si>
    <t>Better training of substitutes</t>
  </si>
  <si>
    <t>Is there a shortage of substitutes in your district?</t>
  </si>
  <si>
    <t>Yes</t>
  </si>
  <si>
    <t>No</t>
  </si>
  <si>
    <t>Total</t>
  </si>
  <si>
    <t>Increase</t>
  </si>
  <si>
    <t>Decrease</t>
  </si>
  <si>
    <t>Same</t>
  </si>
  <si>
    <t>U</t>
  </si>
  <si>
    <t xml:space="preserve">Is it harder to fill certain grades or subjects? </t>
  </si>
  <si>
    <t>Total statewide enrollment (2011)</t>
  </si>
  <si>
    <t>Total districts</t>
  </si>
  <si>
    <t>Total enrollment in reporting districts (2011)</t>
  </si>
  <si>
    <t>Avg enrollment in reporting districts (rounded)</t>
  </si>
  <si>
    <t>Total responses</t>
  </si>
  <si>
    <t>100</t>
  </si>
  <si>
    <t>110</t>
  </si>
  <si>
    <t>Base pay for certificated subs (full day)</t>
  </si>
  <si>
    <t>105</t>
  </si>
  <si>
    <t>198</t>
  </si>
  <si>
    <t>13</t>
  </si>
  <si>
    <t>300</t>
  </si>
  <si>
    <t>Of those, how many does your district consider viable?</t>
  </si>
  <si>
    <t>42</t>
  </si>
  <si>
    <t>244</t>
  </si>
  <si>
    <t>33</t>
  </si>
  <si>
    <t>12</t>
  </si>
  <si>
    <t>75</t>
  </si>
  <si>
    <t>28</t>
  </si>
  <si>
    <t>22</t>
  </si>
  <si>
    <t>43</t>
  </si>
  <si>
    <t>152</t>
  </si>
  <si>
    <t>24</t>
  </si>
  <si>
    <t>4</t>
  </si>
  <si>
    <t>87</t>
  </si>
  <si>
    <t>48</t>
  </si>
  <si>
    <t>44</t>
  </si>
  <si>
    <t>40</t>
  </si>
  <si>
    <t>36</t>
  </si>
  <si>
    <t>35</t>
  </si>
  <si>
    <t>96</t>
  </si>
  <si>
    <t>64</t>
  </si>
  <si>
    <t>128</t>
  </si>
  <si>
    <t>122</t>
  </si>
  <si>
    <t>81</t>
  </si>
  <si>
    <t>124</t>
  </si>
  <si>
    <t>95</t>
  </si>
  <si>
    <t>233</t>
  </si>
  <si>
    <t>98</t>
  </si>
  <si>
    <t>9</t>
  </si>
  <si>
    <t>19</t>
  </si>
  <si>
    <t>16</t>
  </si>
  <si>
    <t>131</t>
  </si>
  <si>
    <t>25</t>
  </si>
  <si>
    <t>34</t>
  </si>
  <si>
    <t>21</t>
  </si>
  <si>
    <t>750</t>
  </si>
  <si>
    <t>Unclear/Unresponsive</t>
  </si>
  <si>
    <t>How many people have applied to be subs?</t>
  </si>
  <si>
    <t>How many subs are needed during an average day?</t>
  </si>
  <si>
    <t>Has your district identified a shortage in other job classes?</t>
  </si>
  <si>
    <t>Is there a sub shortage in your district?</t>
  </si>
  <si>
    <t>Reporting districts as a percentage of total enrollment (rounded)</t>
  </si>
  <si>
    <t>Substitute pool:  Multiple schools drawing from a shared pool of substitutes, sub pool too small generally, increase in sub resignations, permament teachers hired out of sub pool, and not replaced</t>
  </si>
  <si>
    <t>Did the district identify ERFs/Retire-Rehire as cause or potential solution?</t>
  </si>
  <si>
    <t>65</t>
  </si>
  <si>
    <t>76</t>
  </si>
  <si>
    <t>10%</t>
  </si>
  <si>
    <t>60</t>
  </si>
  <si>
    <t>70</t>
  </si>
  <si>
    <t>Low</t>
  </si>
  <si>
    <t>High</t>
  </si>
  <si>
    <t>What percentage of requests for subs go unfilled in an average day?</t>
  </si>
  <si>
    <r>
      <t xml:space="preserve">Has the shortage </t>
    </r>
    <r>
      <rPr>
        <b/>
        <u val="single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ncreased/ </t>
    </r>
    <r>
      <rPr>
        <b/>
        <u val="single"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ecreased/ stayed the </t>
    </r>
    <r>
      <rPr>
        <b/>
        <u val="single"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>ame?</t>
    </r>
  </si>
  <si>
    <t>Average full day base pay for reporting districts</t>
  </si>
  <si>
    <t>Has the shortage increased, decreased, or stayed the same?</t>
  </si>
  <si>
    <t>Select Committee on Pension Policy</t>
  </si>
  <si>
    <t>School District Survey</t>
  </si>
  <si>
    <t>January 31, 2016</t>
  </si>
  <si>
    <t>Results Worksheet</t>
  </si>
  <si>
    <t>--</t>
  </si>
  <si>
    <t xml:space="preserve">Causes-Suggestions </t>
  </si>
  <si>
    <t>The following contents of this worksheet are available by clicking the tabs below:</t>
  </si>
  <si>
    <t xml:space="preserve">Summary </t>
  </si>
  <si>
    <t xml:space="preserve">District Responses </t>
  </si>
  <si>
    <t>Causes-Suggestions</t>
  </si>
  <si>
    <t>Data summary</t>
  </si>
  <si>
    <t>A summary of answers to the easily-quantifiable questions</t>
  </si>
  <si>
    <t>Potential causes and solutions to a substitute shortage identified by school districts</t>
  </si>
  <si>
    <t>Compiled reponses to most of the survey questions</t>
  </si>
  <si>
    <t xml:space="preserve">For more information about this survey and the results, please see the </t>
  </si>
  <si>
    <t>Survey Summary PDF.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</si>
</sst>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30"/>
      <name val="Calibri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2258"/>
      <name val="Arial"/>
      <family val="2"/>
    </font>
    <font>
      <sz val="12"/>
      <color rgb="FF002258"/>
      <name val="Arial"/>
      <family val="2"/>
    </font>
    <font>
      <sz val="11"/>
      <color theme="1"/>
      <name val="Arial"/>
      <family val="2"/>
    </font>
    <font>
      <sz val="11"/>
      <color rgb="FF002258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0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A1BBE4"/>
        <bgColor indexed="64"/>
      </patternFill>
    </fill>
    <fill>
      <patternFill patternType="solid">
        <fgColor rgb="FFBFD0EA"/>
        <bgColor indexed="64"/>
      </patternFill>
    </fill>
    <fill>
      <patternFill patternType="solid">
        <fgColor rgb="FFDFE5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25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/>
      <bottom style="thin">
        <color rgb="FF6E96D5"/>
      </bottom>
    </border>
    <border>
      <left style="thick">
        <color rgb="FF296DC0"/>
      </left>
      <right/>
      <top/>
      <bottom/>
    </border>
    <border>
      <left/>
      <right style="thick">
        <color rgb="FF296DC0"/>
      </right>
      <top/>
      <bottom/>
    </border>
    <border>
      <left style="thick">
        <color rgb="FF296DC0"/>
      </left>
      <right/>
      <top/>
      <bottom style="thick">
        <color rgb="FF296DC0"/>
      </bottom>
    </border>
    <border>
      <left/>
      <right/>
      <top/>
      <bottom style="thick">
        <color rgb="FF296DC0"/>
      </bottom>
    </border>
    <border>
      <left/>
      <right style="thick">
        <color rgb="FF296DC0"/>
      </right>
      <top/>
      <bottom style="thick">
        <color rgb="FF296DC0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>
        <color rgb="FF296DC0"/>
      </left>
      <right/>
      <top style="thick">
        <color rgb="FF296DC0"/>
      </top>
      <bottom/>
    </border>
    <border>
      <left/>
      <right/>
      <top style="thick">
        <color rgb="FF296DC0"/>
      </top>
      <bottom/>
    </border>
    <border>
      <left/>
      <right style="thick">
        <color rgb="FF296DC0"/>
      </right>
      <top style="thick">
        <color rgb="FF296DC0"/>
      </top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7" fillId="0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6" fillId="0" borderId="0" xfId="0" applyFont="1" applyBorder="1" applyAlignment="1">
      <alignment horizontal="right"/>
    </xf>
    <xf numFmtId="1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9" fillId="34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49" fontId="60" fillId="36" borderId="0" xfId="0" applyNumberFormat="1" applyFont="1" applyFill="1" applyBorder="1" applyAlignment="1">
      <alignment horizontal="right"/>
    </xf>
    <xf numFmtId="0" fontId="60" fillId="36" borderId="0" xfId="0" applyFont="1" applyFill="1" applyBorder="1" applyAlignment="1">
      <alignment/>
    </xf>
    <xf numFmtId="0" fontId="60" fillId="36" borderId="0" xfId="0" applyFont="1" applyFill="1" applyBorder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34" borderId="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0" fillId="36" borderId="0" xfId="0" applyFont="1" applyFill="1" applyBorder="1" applyAlignment="1">
      <alignment/>
    </xf>
    <xf numFmtId="164" fontId="60" fillId="36" borderId="0" xfId="44" applyNumberFormat="1" applyFont="1" applyFill="1" applyBorder="1" applyAlignment="1">
      <alignment/>
    </xf>
    <xf numFmtId="164" fontId="59" fillId="34" borderId="0" xfId="44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165" fontId="62" fillId="0" borderId="0" xfId="42" applyNumberFormat="1" applyFont="1" applyBorder="1" applyAlignment="1">
      <alignment horizontal="right"/>
    </xf>
    <xf numFmtId="9" fontId="62" fillId="0" borderId="0" xfId="52" applyNumberFormat="1" applyFont="1" applyBorder="1" applyAlignment="1">
      <alignment horizontal="right"/>
    </xf>
    <xf numFmtId="0" fontId="62" fillId="0" borderId="13" xfId="0" applyFont="1" applyBorder="1" applyAlignment="1">
      <alignment/>
    </xf>
    <xf numFmtId="165" fontId="62" fillId="0" borderId="13" xfId="42" applyNumberFormat="1" applyFont="1" applyBorder="1" applyAlignment="1">
      <alignment horizontal="right"/>
    </xf>
    <xf numFmtId="0" fontId="56" fillId="37" borderId="0" xfId="0" applyFont="1" applyFill="1" applyAlignment="1">
      <alignment horizontal="center" vertical="center"/>
    </xf>
    <xf numFmtId="0" fontId="64" fillId="37" borderId="0" xfId="52" applyFont="1" applyFill="1" applyAlignment="1">
      <alignment horizontal="center" vertical="center" wrapText="1"/>
    </xf>
    <xf numFmtId="0" fontId="56" fillId="37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56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49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9" fontId="0" fillId="38" borderId="0" xfId="0" applyNumberFormat="1" applyFill="1" applyAlignment="1">
      <alignment horizontal="center"/>
    </xf>
    <xf numFmtId="10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right"/>
    </xf>
    <xf numFmtId="0" fontId="56" fillId="6" borderId="0" xfId="0" applyFont="1" applyFill="1" applyAlignment="1">
      <alignment horizontal="center" vertical="center" wrapText="1"/>
    </xf>
    <xf numFmtId="49" fontId="0" fillId="6" borderId="0" xfId="0" applyNumberFormat="1" applyFill="1" applyAlignment="1">
      <alignment horizontal="center"/>
    </xf>
    <xf numFmtId="0" fontId="56" fillId="38" borderId="0" xfId="0" applyFont="1" applyFill="1" applyAlignment="1">
      <alignment horizontal="left" vertical="center" wrapText="1"/>
    </xf>
    <xf numFmtId="0" fontId="0" fillId="38" borderId="0" xfId="0" applyFill="1" applyAlignment="1">
      <alignment horizontal="left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60" fillId="35" borderId="14" xfId="0" applyFont="1" applyFill="1" applyBorder="1" applyAlignment="1">
      <alignment/>
    </xf>
    <xf numFmtId="0" fontId="60" fillId="35" borderId="15" xfId="0" applyFont="1" applyFill="1" applyBorder="1" applyAlignment="1">
      <alignment/>
    </xf>
    <xf numFmtId="0" fontId="60" fillId="36" borderId="14" xfId="0" applyFont="1" applyFill="1" applyBorder="1" applyAlignment="1">
      <alignment/>
    </xf>
    <xf numFmtId="0" fontId="60" fillId="36" borderId="15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65" fillId="0" borderId="0" xfId="0" applyFont="1" applyAlignment="1">
      <alignment/>
    </xf>
    <xf numFmtId="0" fontId="66" fillId="39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0" xfId="0" applyFont="1" applyFill="1" applyAlignment="1">
      <alignment horizontal="center" wrapText="1"/>
    </xf>
    <xf numFmtId="0" fontId="56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7" fillId="0" borderId="0" xfId="0" applyFont="1" applyAlignment="1">
      <alignment/>
    </xf>
    <xf numFmtId="0" fontId="68" fillId="0" borderId="24" xfId="0" applyFont="1" applyBorder="1" applyAlignment="1">
      <alignment/>
    </xf>
    <xf numFmtId="0" fontId="65" fillId="0" borderId="10" xfId="0" applyFont="1" applyBorder="1" applyAlignment="1">
      <alignment/>
    </xf>
    <xf numFmtId="49" fontId="65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67" fillId="0" borderId="2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61" fillId="0" borderId="20" xfId="0" applyFont="1" applyBorder="1" applyAlignment="1">
      <alignment/>
    </xf>
    <xf numFmtId="0" fontId="61" fillId="0" borderId="21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70" fillId="0" borderId="10" xfId="0" applyFont="1" applyBorder="1" applyAlignment="1">
      <alignment/>
    </xf>
    <xf numFmtId="49" fontId="70" fillId="0" borderId="10" xfId="0" applyNumberFormat="1" applyFont="1" applyBorder="1" applyAlignment="1">
      <alignment/>
    </xf>
    <xf numFmtId="0" fontId="71" fillId="0" borderId="25" xfId="0" applyFont="1" applyBorder="1" applyAlignment="1">
      <alignment/>
    </xf>
    <xf numFmtId="165" fontId="72" fillId="0" borderId="0" xfId="42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73" fillId="0" borderId="0" xfId="52" applyFont="1" applyAlignment="1">
      <alignment horizontal="left"/>
    </xf>
    <xf numFmtId="0" fontId="74" fillId="0" borderId="22" xfId="0" applyFont="1" applyBorder="1" applyAlignment="1">
      <alignment/>
    </xf>
    <xf numFmtId="0" fontId="74" fillId="0" borderId="0" xfId="0" applyFont="1" applyAlignment="1">
      <alignment/>
    </xf>
    <xf numFmtId="0" fontId="70" fillId="0" borderId="0" xfId="0" applyFont="1" applyAlignment="1">
      <alignment/>
    </xf>
    <xf numFmtId="0" fontId="63" fillId="0" borderId="0" xfId="0" applyFont="1" applyAlignment="1">
      <alignment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 horizontal="right"/>
    </xf>
    <xf numFmtId="0" fontId="75" fillId="0" borderId="0" xfId="0" applyFont="1" applyBorder="1" applyAlignment="1">
      <alignment/>
    </xf>
    <xf numFmtId="0" fontId="73" fillId="0" borderId="0" xfId="52" applyFont="1" applyAlignment="1">
      <alignment horizontal="left"/>
    </xf>
    <xf numFmtId="0" fontId="59" fillId="34" borderId="0" xfId="0" applyFont="1" applyFill="1" applyBorder="1" applyAlignment="1">
      <alignment horizontal="left" wrapText="1"/>
    </xf>
    <xf numFmtId="0" fontId="60" fillId="35" borderId="0" xfId="0" applyFont="1" applyFill="1" applyBorder="1" applyAlignment="1">
      <alignment horizontal="left"/>
    </xf>
    <xf numFmtId="0" fontId="60" fillId="36" borderId="0" xfId="0" applyFont="1" applyFill="1" applyBorder="1" applyAlignment="1">
      <alignment horizontal="left"/>
    </xf>
    <xf numFmtId="0" fontId="76" fillId="40" borderId="26" xfId="0" applyFont="1" applyFill="1" applyBorder="1" applyAlignment="1">
      <alignment horizontal="left" wrapText="1"/>
    </xf>
    <xf numFmtId="0" fontId="76" fillId="40" borderId="27" xfId="0" applyFont="1" applyFill="1" applyBorder="1" applyAlignment="1">
      <alignment horizontal="left" wrapText="1"/>
    </xf>
    <xf numFmtId="0" fontId="76" fillId="40" borderId="28" xfId="0" applyFont="1" applyFill="1" applyBorder="1" applyAlignment="1">
      <alignment horizontal="left" wrapText="1"/>
    </xf>
    <xf numFmtId="0" fontId="59" fillId="34" borderId="0" xfId="0" applyFont="1" applyFill="1" applyBorder="1" applyAlignment="1">
      <alignment horizontal="left"/>
    </xf>
    <xf numFmtId="0" fontId="66" fillId="39" borderId="29" xfId="0" applyFont="1" applyFill="1" applyBorder="1" applyAlignment="1">
      <alignment horizontal="center"/>
    </xf>
    <xf numFmtId="0" fontId="66" fillId="39" borderId="30" xfId="0" applyFont="1" applyFill="1" applyBorder="1" applyAlignment="1">
      <alignment horizontal="center"/>
    </xf>
    <xf numFmtId="0" fontId="66" fillId="39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.wa.gov/SCPP/Documents/2015/DistrictSurvey/SurveySummary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k12.wa.us:9990/PublicDWP/web/Washingtonweb/Snapshots/StateEnrollmentReportViewer.aspx" TargetMode="External" /><Relationship Id="rId2" Type="http://schemas.openxmlformats.org/officeDocument/2006/relationships/hyperlink" Target="http://leg.wa.gov/SCPP/Documents/2015/DistrictSurvey/SurveySummary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.k12.wa.us:9990/PublicDWP/web/Washingtonweb/Snapshots/StateEnrollmentReportViewer.aspx" TargetMode="External" /><Relationship Id="rId2" Type="http://schemas.openxmlformats.org/officeDocument/2006/relationships/hyperlink" Target="http://leg.wa.gov/SCPP/Documents/2015/DistrictSurvey/SurveySummary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eg.wa.gov/SCPP/Documents/2015/DistrictSurvey/SurveySummary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39" customWidth="1"/>
    <col min="2" max="5" width="9.140625" style="39" customWidth="1"/>
    <col min="6" max="6" width="13.421875" style="39" customWidth="1"/>
    <col min="7" max="16384" width="9.140625" style="39" customWidth="1"/>
  </cols>
  <sheetData>
    <row r="1" spans="1:6" ht="23.25">
      <c r="A1" s="106" t="s">
        <v>248</v>
      </c>
      <c r="B1" s="101"/>
      <c r="C1" s="101"/>
      <c r="D1" s="101"/>
      <c r="E1" s="101"/>
      <c r="F1" s="102"/>
    </row>
    <row r="2" spans="1:6" ht="18">
      <c r="A2" s="107" t="s">
        <v>249</v>
      </c>
      <c r="B2" s="40"/>
      <c r="C2" s="40"/>
      <c r="D2" s="40"/>
      <c r="E2" s="40"/>
      <c r="F2" s="103"/>
    </row>
    <row r="3" spans="1:6" ht="18">
      <c r="A3" s="108" t="s">
        <v>250</v>
      </c>
      <c r="B3" s="40"/>
      <c r="C3" s="40"/>
      <c r="D3" s="40"/>
      <c r="E3" s="40"/>
      <c r="F3" s="103"/>
    </row>
    <row r="4" spans="1:6" ht="18">
      <c r="A4" s="108"/>
      <c r="B4" s="40"/>
      <c r="C4" s="40"/>
      <c r="D4" s="40"/>
      <c r="E4" s="40"/>
      <c r="F4" s="103"/>
    </row>
    <row r="5" spans="1:6" ht="18">
      <c r="A5" s="109" t="s">
        <v>251</v>
      </c>
      <c r="B5" s="113"/>
      <c r="C5" s="104"/>
      <c r="D5" s="104"/>
      <c r="E5" s="104"/>
      <c r="F5" s="105"/>
    </row>
    <row r="6" s="114" customFormat="1" ht="15"/>
    <row r="7" s="114" customFormat="1" ht="18">
      <c r="A7" s="115"/>
    </row>
    <row r="8" spans="1:4" s="114" customFormat="1" ht="15.75">
      <c r="A8" s="111" t="s">
        <v>262</v>
      </c>
      <c r="B8" s="111"/>
      <c r="C8" s="111"/>
      <c r="D8" s="116"/>
    </row>
    <row r="9" spans="1:4" s="114" customFormat="1" ht="15.75">
      <c r="A9" s="120" t="s">
        <v>263</v>
      </c>
      <c r="B9" s="120"/>
      <c r="C9" s="120"/>
      <c r="D9" s="116"/>
    </row>
    <row r="10" spans="1:4" s="114" customFormat="1" ht="15.75">
      <c r="A10" s="112"/>
      <c r="B10" s="112"/>
      <c r="C10" s="112"/>
      <c r="D10" s="116"/>
    </row>
    <row r="11" spans="1:4" ht="15">
      <c r="A11" s="117" t="s">
        <v>254</v>
      </c>
      <c r="B11" s="117"/>
      <c r="C11" s="117"/>
      <c r="D11" s="117"/>
    </row>
    <row r="12" spans="1:4" ht="15">
      <c r="A12" s="117"/>
      <c r="B12" s="117"/>
      <c r="C12" s="117"/>
      <c r="D12" s="117"/>
    </row>
    <row r="13" spans="1:5" ht="15">
      <c r="A13" s="118" t="s">
        <v>252</v>
      </c>
      <c r="B13" s="117" t="s">
        <v>258</v>
      </c>
      <c r="C13" s="119"/>
      <c r="D13" s="119"/>
      <c r="E13" s="40"/>
    </row>
    <row r="14" spans="1:5" ht="15">
      <c r="A14" s="118"/>
      <c r="B14" s="117" t="s">
        <v>259</v>
      </c>
      <c r="C14" s="119"/>
      <c r="D14" s="119"/>
      <c r="E14" s="40"/>
    </row>
    <row r="15" spans="1:5" ht="15">
      <c r="A15" s="118"/>
      <c r="B15" s="117"/>
      <c r="C15" s="119"/>
      <c r="D15" s="119"/>
      <c r="E15" s="40"/>
    </row>
    <row r="16" spans="1:5" ht="15">
      <c r="A16" s="118" t="s">
        <v>252</v>
      </c>
      <c r="B16" s="117" t="s">
        <v>256</v>
      </c>
      <c r="C16" s="119"/>
      <c r="D16" s="119"/>
      <c r="E16" s="40"/>
    </row>
    <row r="17" spans="1:5" ht="15">
      <c r="A17" s="118"/>
      <c r="B17" s="117" t="s">
        <v>261</v>
      </c>
      <c r="C17" s="119"/>
      <c r="D17" s="119"/>
      <c r="E17" s="40"/>
    </row>
    <row r="18" spans="1:5" ht="15">
      <c r="A18" s="118"/>
      <c r="B18" s="117"/>
      <c r="C18" s="119"/>
      <c r="D18" s="119"/>
      <c r="E18" s="40"/>
    </row>
    <row r="19" spans="1:5" ht="15">
      <c r="A19" s="118" t="s">
        <v>252</v>
      </c>
      <c r="B19" s="117" t="s">
        <v>253</v>
      </c>
      <c r="C19" s="119"/>
      <c r="D19" s="119"/>
      <c r="E19" s="40"/>
    </row>
    <row r="20" ht="15">
      <c r="B20" s="117" t="s">
        <v>260</v>
      </c>
    </row>
  </sheetData>
  <sheetProtection/>
  <mergeCells count="1">
    <mergeCell ref="A9:C9"/>
  </mergeCells>
  <hyperlinks>
    <hyperlink ref="A9:C9" r:id="rId1" display="Summary Summary PDF. 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39" customWidth="1"/>
    <col min="2" max="2" width="8.140625" style="39" customWidth="1"/>
    <col min="3" max="3" width="33.28125" style="39" customWidth="1"/>
    <col min="4" max="4" width="13.140625" style="39" customWidth="1"/>
    <col min="5" max="5" width="12.8515625" style="39" customWidth="1"/>
    <col min="6" max="6" width="25.140625" style="39" customWidth="1"/>
    <col min="7" max="16384" width="9.140625" style="39" customWidth="1"/>
  </cols>
  <sheetData>
    <row r="1" spans="1:4" ht="23.25">
      <c r="A1" s="93" t="s">
        <v>248</v>
      </c>
      <c r="B1" s="101"/>
      <c r="C1" s="101"/>
      <c r="D1" s="102"/>
    </row>
    <row r="2" spans="1:4" ht="18.75">
      <c r="A2" s="94" t="s">
        <v>249</v>
      </c>
      <c r="B2" s="40"/>
      <c r="C2" s="40"/>
      <c r="D2" s="103"/>
    </row>
    <row r="3" spans="1:4" ht="18.75">
      <c r="A3" s="95" t="s">
        <v>250</v>
      </c>
      <c r="B3" s="40"/>
      <c r="C3" s="40"/>
      <c r="D3" s="103"/>
    </row>
    <row r="4" spans="1:4" ht="18.75">
      <c r="A4" s="95"/>
      <c r="B4" s="40"/>
      <c r="C4" s="40"/>
      <c r="D4" s="103"/>
    </row>
    <row r="5" spans="1:4" ht="18.75">
      <c r="A5" s="97" t="s">
        <v>255</v>
      </c>
      <c r="B5" s="104"/>
      <c r="C5" s="104"/>
      <c r="D5" s="105"/>
    </row>
    <row r="6" ht="18.75">
      <c r="A6" s="80"/>
    </row>
    <row r="7" ht="14.25"/>
    <row r="8" spans="1:5" ht="15.75">
      <c r="A8" s="34" t="s">
        <v>186</v>
      </c>
      <c r="B8" s="34"/>
      <c r="C8" s="34"/>
      <c r="D8" s="34"/>
      <c r="E8" s="34">
        <f>COUNTA('District responses (sorted)'!A9:A103)</f>
        <v>94</v>
      </c>
    </row>
    <row r="9" spans="1:5" ht="15">
      <c r="A9" s="35"/>
      <c r="B9" s="35" t="s">
        <v>183</v>
      </c>
      <c r="C9" s="35"/>
      <c r="D9" s="35"/>
      <c r="E9" s="35">
        <f>COUNTA('District responses (sorted)'!A9:A101)</f>
        <v>93</v>
      </c>
    </row>
    <row r="10" spans="1:5" ht="15">
      <c r="A10" s="37"/>
      <c r="B10" s="37" t="s">
        <v>170</v>
      </c>
      <c r="C10" s="37"/>
      <c r="D10" s="37"/>
      <c r="E10" s="37">
        <f>COUNTA('District responses (sorted)'!A103)</f>
        <v>1</v>
      </c>
    </row>
    <row r="11" spans="1:5" ht="14.25">
      <c r="A11" s="42" t="s">
        <v>184</v>
      </c>
      <c r="B11" s="42"/>
      <c r="C11" s="42"/>
      <c r="D11" s="42"/>
      <c r="E11" s="50">
        <f>SUM('District responses (sorted)'!B9:B101)</f>
        <v>451860</v>
      </c>
    </row>
    <row r="12" spans="1:5" ht="14.25">
      <c r="A12" s="42" t="s">
        <v>182</v>
      </c>
      <c r="B12" s="42"/>
      <c r="C12" s="42"/>
      <c r="D12" s="42"/>
      <c r="E12" s="110">
        <v>1043365</v>
      </c>
    </row>
    <row r="13" spans="1:5" ht="14.25">
      <c r="A13" s="42" t="s">
        <v>234</v>
      </c>
      <c r="B13" s="42"/>
      <c r="C13" s="42"/>
      <c r="D13" s="42"/>
      <c r="E13" s="51">
        <f>PRODUCT(E11,1/E12)</f>
        <v>0.4330795071715076</v>
      </c>
    </row>
    <row r="14" spans="1:5" ht="14.25">
      <c r="A14" s="52" t="s">
        <v>185</v>
      </c>
      <c r="B14" s="52"/>
      <c r="C14" s="52"/>
      <c r="D14" s="52"/>
      <c r="E14" s="53">
        <f>AVERAGE('District responses (sorted)'!B9:B101)</f>
        <v>4858.709677419355</v>
      </c>
    </row>
    <row r="15" ht="14.25"/>
    <row r="16" ht="14.25"/>
    <row r="17" spans="1:4" ht="15.75">
      <c r="A17" s="121" t="s">
        <v>173</v>
      </c>
      <c r="B17" s="121"/>
      <c r="C17" s="121"/>
      <c r="D17" s="121"/>
    </row>
    <row r="18" spans="1:4" ht="15">
      <c r="A18" s="35"/>
      <c r="B18" s="122" t="s">
        <v>174</v>
      </c>
      <c r="C18" s="122"/>
      <c r="D18" s="35">
        <f>COUNTIF('District responses (sorted)'!D9:D103,"Y")</f>
        <v>84</v>
      </c>
    </row>
    <row r="19" spans="1:4" ht="15">
      <c r="A19" s="36"/>
      <c r="B19" s="123" t="s">
        <v>175</v>
      </c>
      <c r="C19" s="123"/>
      <c r="D19" s="38">
        <f>COUNTIF('District responses (sorted)'!D9:D103,"N")</f>
        <v>1</v>
      </c>
    </row>
    <row r="20" spans="1:4" ht="15">
      <c r="A20" s="35"/>
      <c r="B20" s="122" t="s">
        <v>229</v>
      </c>
      <c r="C20" s="122"/>
      <c r="D20" s="35">
        <f>COUNTIF('District responses (sorted)'!D9:D103,"U")</f>
        <v>9</v>
      </c>
    </row>
    <row r="21" spans="1:4" ht="15.75">
      <c r="A21" s="43"/>
      <c r="B21" s="49" t="s">
        <v>176</v>
      </c>
      <c r="C21" s="49"/>
      <c r="D21" s="34">
        <f>SUM(D18:D20)</f>
        <v>94</v>
      </c>
    </row>
    <row r="22" spans="1:5" ht="14.25">
      <c r="A22" s="40"/>
      <c r="B22" s="40"/>
      <c r="C22" s="40"/>
      <c r="E22" s="40"/>
    </row>
    <row r="23" spans="1:4" ht="15.75">
      <c r="A23" s="121" t="s">
        <v>181</v>
      </c>
      <c r="B23" s="121"/>
      <c r="C23" s="121"/>
      <c r="D23" s="121"/>
    </row>
    <row r="24" spans="1:4" ht="15">
      <c r="A24" s="35"/>
      <c r="B24" s="45" t="s">
        <v>174</v>
      </c>
      <c r="C24" s="45"/>
      <c r="D24" s="35">
        <f>COUNTIF('District responses (sorted)'!E9:E103,"Y")</f>
        <v>33</v>
      </c>
    </row>
    <row r="25" spans="1:4" ht="15">
      <c r="A25" s="36"/>
      <c r="B25" s="46" t="s">
        <v>175</v>
      </c>
      <c r="C25" s="46"/>
      <c r="D25" s="38">
        <f>COUNTIF('District responses (sorted)'!E9:E103,"N")</f>
        <v>54</v>
      </c>
    </row>
    <row r="26" spans="1:4" ht="15">
      <c r="A26" s="35"/>
      <c r="B26" s="45" t="s">
        <v>229</v>
      </c>
      <c r="C26" s="45"/>
      <c r="D26" s="35">
        <f>COUNTIF('District responses (sorted)'!E9:E103,"U")</f>
        <v>7</v>
      </c>
    </row>
    <row r="27" spans="1:4" ht="15.75">
      <c r="A27" s="43"/>
      <c r="B27" s="127" t="s">
        <v>176</v>
      </c>
      <c r="C27" s="127"/>
      <c r="D27" s="34">
        <f>SUM(D24:D26)</f>
        <v>94</v>
      </c>
    </row>
    <row r="28" spans="1:5" ht="15" thickBot="1">
      <c r="A28" s="40"/>
      <c r="B28" s="40"/>
      <c r="C28" s="41"/>
      <c r="D28" s="40"/>
      <c r="E28" s="40"/>
    </row>
    <row r="29" spans="1:5" ht="33.75" customHeight="1" thickTop="1">
      <c r="A29" s="124" t="s">
        <v>236</v>
      </c>
      <c r="B29" s="125"/>
      <c r="C29" s="125"/>
      <c r="D29" s="126"/>
      <c r="E29" s="40"/>
    </row>
    <row r="30" spans="1:5" ht="15">
      <c r="A30" s="73"/>
      <c r="B30" s="45" t="s">
        <v>174</v>
      </c>
      <c r="C30" s="45"/>
      <c r="D30" s="74">
        <f>COUNTIF('District responses (sorted)'!M9:M103,"Y")</f>
        <v>9</v>
      </c>
      <c r="E30" s="40"/>
    </row>
    <row r="31" spans="1:5" ht="15">
      <c r="A31" s="75"/>
      <c r="B31" s="46" t="s">
        <v>175</v>
      </c>
      <c r="C31" s="46"/>
      <c r="D31" s="76">
        <f>COUNTIF('District responses (sorted)'!M9:M103,"N")</f>
        <v>85</v>
      </c>
      <c r="E31" s="40"/>
    </row>
    <row r="32" spans="1:5" ht="15">
      <c r="A32" s="73"/>
      <c r="B32" s="45" t="s">
        <v>229</v>
      </c>
      <c r="C32" s="45"/>
      <c r="D32" s="74">
        <f>COUNTIF('District responses (sorted)'!M9:M103,"U")</f>
        <v>0</v>
      </c>
      <c r="E32" s="40"/>
    </row>
    <row r="33" spans="1:5" ht="16.5" thickBot="1">
      <c r="A33" s="77"/>
      <c r="B33" s="78" t="s">
        <v>176</v>
      </c>
      <c r="C33" s="78"/>
      <c r="D33" s="79">
        <f>SUM(D30:D32)</f>
        <v>94</v>
      </c>
      <c r="E33" s="40"/>
    </row>
    <row r="34" spans="1:5" ht="15" thickTop="1">
      <c r="A34" s="40"/>
      <c r="B34" s="40"/>
      <c r="C34" s="41"/>
      <c r="D34" s="40"/>
      <c r="E34" s="40"/>
    </row>
    <row r="35" spans="1:4" ht="30" customHeight="1">
      <c r="A35" s="121" t="s">
        <v>246</v>
      </c>
      <c r="B35" s="121"/>
      <c r="C35" s="121"/>
      <c r="D35" s="48">
        <f>AVERAGE('District responses (sorted)'!F9:F101)</f>
        <v>119.83602150537635</v>
      </c>
    </row>
    <row r="36" spans="1:4" ht="15">
      <c r="A36" s="45"/>
      <c r="B36" s="45" t="s">
        <v>242</v>
      </c>
      <c r="C36" s="45"/>
      <c r="D36" s="45">
        <f>MIN('District responses (sorted)'!F9:F101)</f>
        <v>96.26</v>
      </c>
    </row>
    <row r="37" spans="1:4" ht="15">
      <c r="A37" s="46"/>
      <c r="B37" s="46" t="s">
        <v>243</v>
      </c>
      <c r="C37" s="46"/>
      <c r="D37" s="47">
        <f>MAX('District responses (sorted)'!F9:F101)</f>
        <v>153.22</v>
      </c>
    </row>
    <row r="39" spans="1:4" ht="30" customHeight="1">
      <c r="A39" s="121" t="s">
        <v>247</v>
      </c>
      <c r="B39" s="121"/>
      <c r="C39" s="121"/>
      <c r="D39" s="121"/>
    </row>
    <row r="40" spans="1:4" ht="15">
      <c r="A40" s="45"/>
      <c r="B40" s="45" t="s">
        <v>177</v>
      </c>
      <c r="C40" s="45"/>
      <c r="D40" s="45">
        <f>COUNTIF('District responses (sorted)'!K9:K103,"I")</f>
        <v>61</v>
      </c>
    </row>
    <row r="41" spans="1:4" ht="15">
      <c r="A41" s="46"/>
      <c r="B41" s="46" t="s">
        <v>178</v>
      </c>
      <c r="C41" s="46"/>
      <c r="D41" s="46">
        <f>COUNTIF('District responses (sorted)'!K9:K103,"D")</f>
        <v>3</v>
      </c>
    </row>
    <row r="42" spans="1:4" ht="15">
      <c r="A42" s="45"/>
      <c r="B42" s="45" t="s">
        <v>179</v>
      </c>
      <c r="C42" s="45"/>
      <c r="D42" s="45">
        <f>COUNTIF('District responses (sorted)'!K9:K103,"S")</f>
        <v>16</v>
      </c>
    </row>
    <row r="43" spans="1:4" ht="15">
      <c r="A43" s="46"/>
      <c r="B43" s="46" t="s">
        <v>229</v>
      </c>
      <c r="C43" s="46"/>
      <c r="D43" s="46">
        <f>COUNTIF('District responses (sorted)'!K9:K103,"U")</f>
        <v>14</v>
      </c>
    </row>
    <row r="44" spans="1:4" ht="15.75">
      <c r="A44" s="44"/>
      <c r="B44" s="49" t="s">
        <v>176</v>
      </c>
      <c r="C44" s="49"/>
      <c r="D44" s="49">
        <f>SUM(D40:D43)</f>
        <v>94</v>
      </c>
    </row>
    <row r="46" spans="1:4" ht="30.75" customHeight="1">
      <c r="A46" s="121" t="s">
        <v>232</v>
      </c>
      <c r="B46" s="121"/>
      <c r="C46" s="121"/>
      <c r="D46" s="121"/>
    </row>
    <row r="47" spans="1:4" ht="15">
      <c r="A47" s="45"/>
      <c r="B47" s="45" t="s">
        <v>174</v>
      </c>
      <c r="C47" s="45"/>
      <c r="D47" s="45">
        <f>COUNTIF('District responses (sorted)'!L9:L103,"Y")</f>
        <v>53</v>
      </c>
    </row>
    <row r="48" spans="1:4" ht="15">
      <c r="A48" s="46"/>
      <c r="B48" s="46" t="s">
        <v>175</v>
      </c>
      <c r="C48" s="46"/>
      <c r="D48" s="46">
        <f>COUNTIF('District responses (sorted)'!L9:L103,"N")</f>
        <v>21</v>
      </c>
    </row>
    <row r="49" spans="1:4" ht="15">
      <c r="A49" s="45"/>
      <c r="B49" s="45" t="s">
        <v>229</v>
      </c>
      <c r="C49" s="45"/>
      <c r="D49" s="45">
        <f>COUNTIF('District responses (sorted)'!L9:L103,"U")</f>
        <v>20</v>
      </c>
    </row>
    <row r="50" spans="1:4" ht="15.75">
      <c r="A50" s="49"/>
      <c r="B50" s="49" t="s">
        <v>176</v>
      </c>
      <c r="C50" s="49"/>
      <c r="D50" s="49">
        <f>SUM(D47:D49)</f>
        <v>94</v>
      </c>
    </row>
    <row r="52" spans="1:6" ht="14.25">
      <c r="A52" s="111" t="s">
        <v>262</v>
      </c>
      <c r="B52" s="111"/>
      <c r="C52" s="111"/>
      <c r="D52" s="111"/>
      <c r="E52" s="111"/>
      <c r="F52" s="111"/>
    </row>
    <row r="53" spans="1:3" ht="15" customHeight="1">
      <c r="A53" s="120" t="s">
        <v>263</v>
      </c>
      <c r="B53" s="120"/>
      <c r="C53" s="120"/>
    </row>
  </sheetData>
  <sheetProtection/>
  <mergeCells count="11">
    <mergeCell ref="A53:C53"/>
    <mergeCell ref="A17:D17"/>
    <mergeCell ref="B18:C18"/>
    <mergeCell ref="B19:C19"/>
    <mergeCell ref="B20:C20"/>
    <mergeCell ref="A46:D46"/>
    <mergeCell ref="A29:D29"/>
    <mergeCell ref="A35:C35"/>
    <mergeCell ref="A39:D39"/>
    <mergeCell ref="A23:D23"/>
    <mergeCell ref="B27:C27"/>
  </mergeCells>
  <hyperlinks>
    <hyperlink ref="E12" r:id="rId1" display="http://data.k12.wa.us:9990/PublicDWP/web/Washingtonweb/Snapshots/StateEnrollmentReportViewer.aspx"/>
    <hyperlink ref="A53:C53" r:id="rId2" display="Summary Summary PDF.  "/>
  </hyperlinks>
  <printOptions/>
  <pageMargins left="0.7" right="0.7" top="0.75" bottom="0.75" header="0.3" footer="0.3"/>
  <pageSetup horizontalDpi="600" verticalDpi="600" orientation="landscape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27" customWidth="1"/>
    <col min="2" max="2" width="11.00390625" style="0" customWidth="1"/>
    <col min="3" max="3" width="2.140625" style="1" customWidth="1"/>
    <col min="4" max="12" width="16.28125" style="0" customWidth="1"/>
    <col min="13" max="13" width="16.28125" style="5" customWidth="1"/>
    <col min="14" max="14" width="11.00390625" style="0" customWidth="1"/>
    <col min="15" max="15" width="15.57421875" style="0" customWidth="1"/>
  </cols>
  <sheetData>
    <row r="1" spans="1:4" ht="23.25">
      <c r="A1" s="93" t="s">
        <v>248</v>
      </c>
      <c r="B1" s="86"/>
      <c r="C1" s="98"/>
      <c r="D1" s="87"/>
    </row>
    <row r="2" spans="1:4" ht="18.75">
      <c r="A2" s="94" t="s">
        <v>249</v>
      </c>
      <c r="B2" s="88"/>
      <c r="C2" s="99"/>
      <c r="D2" s="89"/>
    </row>
    <row r="3" spans="1:4" ht="18.75">
      <c r="A3" s="95" t="s">
        <v>250</v>
      </c>
      <c r="B3" s="88"/>
      <c r="C3" s="99"/>
      <c r="D3" s="89"/>
    </row>
    <row r="4" spans="1:4" ht="15">
      <c r="A4" s="96"/>
      <c r="B4" s="88"/>
      <c r="C4" s="99"/>
      <c r="D4" s="89"/>
    </row>
    <row r="5" spans="1:4" ht="18.75">
      <c r="A5" s="97" t="s">
        <v>256</v>
      </c>
      <c r="B5" s="90"/>
      <c r="C5" s="100"/>
      <c r="D5" s="91"/>
    </row>
    <row r="6" ht="18.75">
      <c r="A6" s="92"/>
    </row>
    <row r="8" spans="2:13" s="54" customFormat="1" ht="90">
      <c r="B8" s="55" t="s">
        <v>90</v>
      </c>
      <c r="C8" s="56"/>
      <c r="D8" s="56" t="s">
        <v>233</v>
      </c>
      <c r="E8" s="56" t="s">
        <v>181</v>
      </c>
      <c r="F8" s="56" t="s">
        <v>189</v>
      </c>
      <c r="G8" s="56" t="s">
        <v>230</v>
      </c>
      <c r="H8" s="56" t="s">
        <v>194</v>
      </c>
      <c r="I8" s="56" t="s">
        <v>231</v>
      </c>
      <c r="J8" s="56" t="s">
        <v>244</v>
      </c>
      <c r="K8" s="56" t="s">
        <v>245</v>
      </c>
      <c r="L8" s="56" t="s">
        <v>232</v>
      </c>
      <c r="M8" s="66" t="s">
        <v>236</v>
      </c>
    </row>
    <row r="9" spans="1:13" s="59" customFormat="1" ht="15">
      <c r="A9" s="58" t="s">
        <v>47</v>
      </c>
      <c r="B9" s="59">
        <v>2748</v>
      </c>
      <c r="C9" s="60"/>
      <c r="D9" s="61" t="s">
        <v>92</v>
      </c>
      <c r="E9" s="61" t="s">
        <v>92</v>
      </c>
      <c r="F9" s="62">
        <v>100</v>
      </c>
      <c r="G9" s="61" t="s">
        <v>209</v>
      </c>
      <c r="H9" s="61" t="s">
        <v>104</v>
      </c>
      <c r="I9" s="60">
        <v>15</v>
      </c>
      <c r="J9" s="63">
        <v>0</v>
      </c>
      <c r="K9" s="60" t="s">
        <v>180</v>
      </c>
      <c r="L9" s="60" t="s">
        <v>92</v>
      </c>
      <c r="M9" s="57" t="s">
        <v>91</v>
      </c>
    </row>
    <row r="10" spans="1:13" ht="15">
      <c r="A10" s="27" t="s">
        <v>25</v>
      </c>
      <c r="B10">
        <v>615</v>
      </c>
      <c r="D10" s="2" t="s">
        <v>92</v>
      </c>
      <c r="E10" s="2" t="s">
        <v>91</v>
      </c>
      <c r="F10" s="25">
        <v>110</v>
      </c>
      <c r="G10" s="2" t="s">
        <v>125</v>
      </c>
      <c r="H10" s="2" t="s">
        <v>103</v>
      </c>
      <c r="I10" s="2" t="s">
        <v>101</v>
      </c>
      <c r="J10" s="3">
        <v>0</v>
      </c>
      <c r="K10" s="1" t="s">
        <v>95</v>
      </c>
      <c r="L10" s="1" t="s">
        <v>92</v>
      </c>
      <c r="M10" s="57" t="s">
        <v>91</v>
      </c>
    </row>
    <row r="11" spans="1:13" s="59" customFormat="1" ht="15">
      <c r="A11" s="58" t="s">
        <v>79</v>
      </c>
      <c r="B11" s="59">
        <v>12923</v>
      </c>
      <c r="C11" s="60"/>
      <c r="D11" s="61" t="s">
        <v>92</v>
      </c>
      <c r="E11" s="61" t="s">
        <v>180</v>
      </c>
      <c r="F11" s="62">
        <v>112</v>
      </c>
      <c r="G11" s="61" t="s">
        <v>226</v>
      </c>
      <c r="H11" s="61" t="s">
        <v>226</v>
      </c>
      <c r="I11" s="61" t="s">
        <v>119</v>
      </c>
      <c r="J11" s="64">
        <v>0.033</v>
      </c>
      <c r="K11" s="60" t="s">
        <v>95</v>
      </c>
      <c r="L11" s="60" t="s">
        <v>92</v>
      </c>
      <c r="M11" s="57" t="s">
        <v>91</v>
      </c>
    </row>
    <row r="12" spans="1:13" ht="15">
      <c r="A12" s="27" t="s">
        <v>69</v>
      </c>
      <c r="B12">
        <v>17453</v>
      </c>
      <c r="D12" s="2" t="s">
        <v>92</v>
      </c>
      <c r="E12" s="2" t="s">
        <v>91</v>
      </c>
      <c r="F12" s="25">
        <v>130</v>
      </c>
      <c r="G12" s="2" t="s">
        <v>200</v>
      </c>
      <c r="H12" s="2" t="s">
        <v>225</v>
      </c>
      <c r="I12" s="2" t="s">
        <v>116</v>
      </c>
      <c r="J12" s="3">
        <v>0.15</v>
      </c>
      <c r="K12" s="1" t="s">
        <v>95</v>
      </c>
      <c r="L12" s="1" t="s">
        <v>91</v>
      </c>
      <c r="M12" s="57" t="s">
        <v>91</v>
      </c>
    </row>
    <row r="13" spans="1:13" s="59" customFormat="1" ht="15">
      <c r="A13" s="58" t="s">
        <v>81</v>
      </c>
      <c r="B13" s="59">
        <v>2207</v>
      </c>
      <c r="C13" s="60"/>
      <c r="D13" s="61" t="s">
        <v>91</v>
      </c>
      <c r="E13" s="61" t="s">
        <v>92</v>
      </c>
      <c r="F13" s="62">
        <v>110</v>
      </c>
      <c r="G13" s="61" t="s">
        <v>227</v>
      </c>
      <c r="H13" s="61" t="s">
        <v>227</v>
      </c>
      <c r="I13" s="61" t="s">
        <v>118</v>
      </c>
      <c r="J13" s="60" t="s">
        <v>180</v>
      </c>
      <c r="K13" s="60" t="s">
        <v>95</v>
      </c>
      <c r="L13" s="61" t="s">
        <v>180</v>
      </c>
      <c r="M13" s="57" t="s">
        <v>91</v>
      </c>
    </row>
    <row r="14" spans="1:13" ht="15">
      <c r="A14" s="27" t="s">
        <v>74</v>
      </c>
      <c r="B14">
        <v>776</v>
      </c>
      <c r="D14" s="2" t="s">
        <v>92</v>
      </c>
      <c r="E14" s="2" t="s">
        <v>91</v>
      </c>
      <c r="F14" s="25">
        <v>110</v>
      </c>
      <c r="G14" s="2" t="s">
        <v>103</v>
      </c>
      <c r="H14" s="2" t="s">
        <v>103</v>
      </c>
      <c r="I14" s="2" t="s">
        <v>115</v>
      </c>
      <c r="J14" s="3">
        <v>0.18</v>
      </c>
      <c r="K14" s="1" t="s">
        <v>95</v>
      </c>
      <c r="L14" s="1" t="s">
        <v>92</v>
      </c>
      <c r="M14" s="57" t="s">
        <v>91</v>
      </c>
    </row>
    <row r="15" spans="1:13" s="59" customFormat="1" ht="15">
      <c r="A15" s="58" t="s">
        <v>56</v>
      </c>
      <c r="B15" s="59">
        <v>6230</v>
      </c>
      <c r="C15" s="60"/>
      <c r="D15" s="61" t="s">
        <v>180</v>
      </c>
      <c r="E15" s="61" t="s">
        <v>92</v>
      </c>
      <c r="F15" s="62">
        <v>130</v>
      </c>
      <c r="G15" s="61" t="s">
        <v>210</v>
      </c>
      <c r="H15" s="61" t="s">
        <v>225</v>
      </c>
      <c r="I15" s="61" t="s">
        <v>105</v>
      </c>
      <c r="J15" s="63">
        <v>0.03</v>
      </c>
      <c r="K15" s="60" t="s">
        <v>93</v>
      </c>
      <c r="L15" s="60" t="s">
        <v>92</v>
      </c>
      <c r="M15" s="57" t="s">
        <v>91</v>
      </c>
    </row>
    <row r="16" spans="1:13" ht="15">
      <c r="A16" s="27" t="s">
        <v>7</v>
      </c>
      <c r="B16">
        <v>183</v>
      </c>
      <c r="D16" s="2" t="s">
        <v>92</v>
      </c>
      <c r="E16" s="2" t="s">
        <v>91</v>
      </c>
      <c r="F16" s="25">
        <v>135</v>
      </c>
      <c r="G16" s="2" t="s">
        <v>115</v>
      </c>
      <c r="H16" s="2" t="s">
        <v>115</v>
      </c>
      <c r="I16" s="2" t="s">
        <v>122</v>
      </c>
      <c r="J16" s="3">
        <v>0.01</v>
      </c>
      <c r="K16" s="1" t="s">
        <v>93</v>
      </c>
      <c r="L16" s="1" t="s">
        <v>91</v>
      </c>
      <c r="M16" s="57" t="s">
        <v>92</v>
      </c>
    </row>
    <row r="17" spans="1:13" s="59" customFormat="1" ht="15">
      <c r="A17" s="58" t="s">
        <v>8</v>
      </c>
      <c r="B17" s="59">
        <v>1365</v>
      </c>
      <c r="C17" s="60"/>
      <c r="D17" s="61" t="s">
        <v>92</v>
      </c>
      <c r="E17" s="61" t="s">
        <v>91</v>
      </c>
      <c r="F17" s="62">
        <v>141.87</v>
      </c>
      <c r="G17" s="61" t="s">
        <v>113</v>
      </c>
      <c r="H17" s="61" t="s">
        <v>205</v>
      </c>
      <c r="I17" s="61" t="s">
        <v>180</v>
      </c>
      <c r="J17" s="61" t="s">
        <v>180</v>
      </c>
      <c r="K17" s="60" t="s">
        <v>95</v>
      </c>
      <c r="L17" s="60" t="s">
        <v>92</v>
      </c>
      <c r="M17" s="57" t="s">
        <v>92</v>
      </c>
    </row>
    <row r="18" spans="1:13" ht="15">
      <c r="A18" s="27" t="s">
        <v>43</v>
      </c>
      <c r="B18">
        <v>12641</v>
      </c>
      <c r="D18" s="2" t="s">
        <v>92</v>
      </c>
      <c r="E18" s="2" t="s">
        <v>91</v>
      </c>
      <c r="F18" s="25">
        <v>105</v>
      </c>
      <c r="G18" s="2" t="s">
        <v>228</v>
      </c>
      <c r="H18" s="2" t="s">
        <v>180</v>
      </c>
      <c r="I18" s="2" t="s">
        <v>97</v>
      </c>
      <c r="J18" s="3">
        <v>0.1</v>
      </c>
      <c r="K18" s="1" t="s">
        <v>180</v>
      </c>
      <c r="L18" s="1" t="s">
        <v>91</v>
      </c>
      <c r="M18" s="57" t="s">
        <v>91</v>
      </c>
    </row>
    <row r="19" spans="1:13" s="59" customFormat="1" ht="15">
      <c r="A19" s="58" t="s">
        <v>5</v>
      </c>
      <c r="B19" s="59">
        <v>870</v>
      </c>
      <c r="C19" s="60"/>
      <c r="D19" s="61" t="s">
        <v>180</v>
      </c>
      <c r="E19" s="61" t="s">
        <v>91</v>
      </c>
      <c r="F19" s="62">
        <v>96.26</v>
      </c>
      <c r="G19" s="61" t="s">
        <v>180</v>
      </c>
      <c r="H19" s="61" t="s">
        <v>180</v>
      </c>
      <c r="I19" s="61" t="s">
        <v>125</v>
      </c>
      <c r="J19" s="60">
        <v>0</v>
      </c>
      <c r="K19" s="60" t="s">
        <v>93</v>
      </c>
      <c r="L19" s="61" t="s">
        <v>180</v>
      </c>
      <c r="M19" s="57" t="s">
        <v>91</v>
      </c>
    </row>
    <row r="20" spans="1:13" ht="15">
      <c r="A20" s="27" t="s">
        <v>57</v>
      </c>
      <c r="B20">
        <v>2698</v>
      </c>
      <c r="D20" s="2" t="s">
        <v>92</v>
      </c>
      <c r="E20" s="2" t="s">
        <v>92</v>
      </c>
      <c r="F20" s="25">
        <v>100</v>
      </c>
      <c r="G20" s="2" t="s">
        <v>104</v>
      </c>
      <c r="H20" s="2" t="s">
        <v>123</v>
      </c>
      <c r="I20" s="2" t="s">
        <v>101</v>
      </c>
      <c r="J20" s="3">
        <v>0.02</v>
      </c>
      <c r="K20" s="1" t="s">
        <v>106</v>
      </c>
      <c r="L20" s="1" t="s">
        <v>92</v>
      </c>
      <c r="M20" s="57" t="s">
        <v>91</v>
      </c>
    </row>
    <row r="21" spans="1:13" s="59" customFormat="1" ht="15">
      <c r="A21" s="58" t="s">
        <v>65</v>
      </c>
      <c r="B21" s="59">
        <v>157</v>
      </c>
      <c r="C21" s="60"/>
      <c r="D21" s="61" t="s">
        <v>92</v>
      </c>
      <c r="E21" s="61" t="s">
        <v>92</v>
      </c>
      <c r="F21" s="62">
        <v>120</v>
      </c>
      <c r="G21" s="61" t="s">
        <v>221</v>
      </c>
      <c r="H21" s="61" t="s">
        <v>108</v>
      </c>
      <c r="I21" s="61" t="s">
        <v>102</v>
      </c>
      <c r="J21" s="60">
        <v>0</v>
      </c>
      <c r="K21" s="60" t="s">
        <v>95</v>
      </c>
      <c r="L21" s="60" t="s">
        <v>91</v>
      </c>
      <c r="M21" s="57" t="s">
        <v>91</v>
      </c>
    </row>
    <row r="22" spans="1:13" ht="15">
      <c r="A22" s="27" t="s">
        <v>2</v>
      </c>
      <c r="B22">
        <v>469</v>
      </c>
      <c r="D22" s="2" t="s">
        <v>180</v>
      </c>
      <c r="E22" s="2" t="s">
        <v>180</v>
      </c>
      <c r="F22" s="25">
        <v>125</v>
      </c>
      <c r="G22" s="2" t="s">
        <v>123</v>
      </c>
      <c r="H22" s="2" t="s">
        <v>123</v>
      </c>
      <c r="I22" s="2" t="s">
        <v>125</v>
      </c>
      <c r="J22" s="1">
        <v>0</v>
      </c>
      <c r="K22" s="1" t="s">
        <v>93</v>
      </c>
      <c r="L22" s="1" t="s">
        <v>92</v>
      </c>
      <c r="M22" s="57" t="s">
        <v>91</v>
      </c>
    </row>
    <row r="23" spans="1:13" s="59" customFormat="1" ht="15">
      <c r="A23" s="58" t="s">
        <v>16</v>
      </c>
      <c r="B23" s="59">
        <v>473</v>
      </c>
      <c r="C23" s="60"/>
      <c r="D23" s="61" t="s">
        <v>180</v>
      </c>
      <c r="E23" s="61" t="s">
        <v>92</v>
      </c>
      <c r="F23" s="62">
        <v>110</v>
      </c>
      <c r="G23" s="61" t="s">
        <v>115</v>
      </c>
      <c r="H23" s="61" t="s">
        <v>205</v>
      </c>
      <c r="I23" s="61" t="s">
        <v>104</v>
      </c>
      <c r="J23" s="63">
        <v>0.02</v>
      </c>
      <c r="K23" s="60" t="s">
        <v>93</v>
      </c>
      <c r="L23" s="60" t="s">
        <v>92</v>
      </c>
      <c r="M23" s="57" t="s">
        <v>91</v>
      </c>
    </row>
    <row r="24" spans="1:13" ht="15">
      <c r="A24" s="27" t="s">
        <v>80</v>
      </c>
      <c r="B24">
        <v>4633</v>
      </c>
      <c r="D24" s="2" t="s">
        <v>92</v>
      </c>
      <c r="E24" s="2" t="s">
        <v>92</v>
      </c>
      <c r="F24" s="25">
        <v>105</v>
      </c>
      <c r="G24" s="2" t="s">
        <v>180</v>
      </c>
      <c r="H24" s="2" t="s">
        <v>180</v>
      </c>
      <c r="I24" s="2" t="s">
        <v>124</v>
      </c>
      <c r="J24" s="3">
        <v>0.15</v>
      </c>
      <c r="K24" s="1" t="s">
        <v>95</v>
      </c>
      <c r="L24" s="1" t="s">
        <v>92</v>
      </c>
      <c r="M24" s="57" t="s">
        <v>91</v>
      </c>
    </row>
    <row r="25" spans="1:13" s="59" customFormat="1" ht="15">
      <c r="A25" s="58" t="s">
        <v>44</v>
      </c>
      <c r="B25" s="59">
        <v>20613</v>
      </c>
      <c r="C25" s="60"/>
      <c r="D25" s="61" t="s">
        <v>180</v>
      </c>
      <c r="E25" s="61" t="s">
        <v>92</v>
      </c>
      <c r="F25" s="62">
        <v>153.22</v>
      </c>
      <c r="G25" s="61" t="s">
        <v>191</v>
      </c>
      <c r="H25" s="61" t="s">
        <v>212</v>
      </c>
      <c r="I25" s="61" t="s">
        <v>187</v>
      </c>
      <c r="J25" s="64">
        <v>0.0193</v>
      </c>
      <c r="K25" s="60" t="s">
        <v>95</v>
      </c>
      <c r="L25" s="61" t="s">
        <v>180</v>
      </c>
      <c r="M25" s="57" t="s">
        <v>91</v>
      </c>
    </row>
    <row r="26" spans="1:13" ht="15">
      <c r="A26" s="27" t="s">
        <v>23</v>
      </c>
      <c r="B26">
        <v>1609</v>
      </c>
      <c r="D26" s="2" t="s">
        <v>92</v>
      </c>
      <c r="E26" s="2" t="s">
        <v>91</v>
      </c>
      <c r="F26" s="25">
        <v>110</v>
      </c>
      <c r="G26" s="2" t="s">
        <v>180</v>
      </c>
      <c r="H26" s="2" t="s">
        <v>180</v>
      </c>
      <c r="I26" s="2" t="s">
        <v>104</v>
      </c>
      <c r="J26" s="4">
        <v>0.003</v>
      </c>
      <c r="K26" s="1" t="s">
        <v>95</v>
      </c>
      <c r="L26" s="1" t="s">
        <v>92</v>
      </c>
      <c r="M26" s="57" t="s">
        <v>91</v>
      </c>
    </row>
    <row r="27" spans="1:13" s="59" customFormat="1" ht="15">
      <c r="A27" s="58" t="s">
        <v>112</v>
      </c>
      <c r="B27" s="59">
        <v>356</v>
      </c>
      <c r="C27" s="60"/>
      <c r="D27" s="61" t="s">
        <v>92</v>
      </c>
      <c r="E27" s="61" t="s">
        <v>91</v>
      </c>
      <c r="F27" s="62">
        <v>115</v>
      </c>
      <c r="G27" s="61" t="s">
        <v>180</v>
      </c>
      <c r="H27" s="61" t="s">
        <v>180</v>
      </c>
      <c r="I27" s="61" t="s">
        <v>102</v>
      </c>
      <c r="J27" s="61" t="s">
        <v>180</v>
      </c>
      <c r="K27" s="60" t="s">
        <v>95</v>
      </c>
      <c r="L27" s="60" t="s">
        <v>92</v>
      </c>
      <c r="M27" s="57" t="s">
        <v>91</v>
      </c>
    </row>
    <row r="28" spans="1:13" ht="15">
      <c r="A28" s="27" t="s">
        <v>77</v>
      </c>
      <c r="B28">
        <v>18773</v>
      </c>
      <c r="D28" s="2" t="s">
        <v>92</v>
      </c>
      <c r="E28" s="2" t="s">
        <v>180</v>
      </c>
      <c r="F28" s="25">
        <v>130</v>
      </c>
      <c r="G28" s="2" t="s">
        <v>193</v>
      </c>
      <c r="H28" s="2" t="s">
        <v>218</v>
      </c>
      <c r="I28" s="2" t="s">
        <v>97</v>
      </c>
      <c r="J28" s="4">
        <v>0.0366</v>
      </c>
      <c r="K28" s="1" t="s">
        <v>95</v>
      </c>
      <c r="L28" s="1" t="s">
        <v>91</v>
      </c>
      <c r="M28" s="57" t="s">
        <v>91</v>
      </c>
    </row>
    <row r="29" spans="1:13" s="59" customFormat="1" ht="15">
      <c r="A29" s="58" t="s">
        <v>52</v>
      </c>
      <c r="B29" s="59">
        <v>5195</v>
      </c>
      <c r="C29" s="60"/>
      <c r="D29" s="61" t="s">
        <v>92</v>
      </c>
      <c r="E29" s="61" t="s">
        <v>91</v>
      </c>
      <c r="F29" s="62">
        <v>105</v>
      </c>
      <c r="G29" s="61" t="s">
        <v>123</v>
      </c>
      <c r="H29" s="61" t="s">
        <v>123</v>
      </c>
      <c r="I29" s="61" t="s">
        <v>163</v>
      </c>
      <c r="J29" s="63">
        <v>0.06</v>
      </c>
      <c r="K29" s="60" t="s">
        <v>95</v>
      </c>
      <c r="L29" s="61" t="s">
        <v>180</v>
      </c>
      <c r="M29" s="57" t="s">
        <v>91</v>
      </c>
    </row>
    <row r="30" spans="1:13" ht="15">
      <c r="A30" s="27" t="s">
        <v>75</v>
      </c>
      <c r="B30">
        <v>3563</v>
      </c>
      <c r="D30" s="2" t="s">
        <v>92</v>
      </c>
      <c r="E30" s="2" t="s">
        <v>92</v>
      </c>
      <c r="F30" s="25">
        <v>137.73</v>
      </c>
      <c r="G30" s="2" t="s">
        <v>110</v>
      </c>
      <c r="H30" s="2" t="s">
        <v>110</v>
      </c>
      <c r="I30" s="2" t="s">
        <v>225</v>
      </c>
      <c r="J30" s="2" t="s">
        <v>180</v>
      </c>
      <c r="K30" s="1" t="s">
        <v>95</v>
      </c>
      <c r="L30" s="1" t="s">
        <v>92</v>
      </c>
      <c r="M30" s="57" t="s">
        <v>91</v>
      </c>
    </row>
    <row r="31" spans="1:13" s="59" customFormat="1" ht="15">
      <c r="A31" s="58" t="s">
        <v>19</v>
      </c>
      <c r="B31" s="59">
        <v>976</v>
      </c>
      <c r="C31" s="60"/>
      <c r="D31" s="61" t="s">
        <v>92</v>
      </c>
      <c r="E31" s="61" t="s">
        <v>92</v>
      </c>
      <c r="F31" s="62">
        <v>110</v>
      </c>
      <c r="G31" s="61" t="s">
        <v>125</v>
      </c>
      <c r="H31" s="61" t="s">
        <v>205</v>
      </c>
      <c r="I31" s="61" t="s">
        <v>103</v>
      </c>
      <c r="J31" s="63">
        <v>0.3</v>
      </c>
      <c r="K31" s="60" t="s">
        <v>95</v>
      </c>
      <c r="L31" s="60" t="s">
        <v>92</v>
      </c>
      <c r="M31" s="57" t="s">
        <v>91</v>
      </c>
    </row>
    <row r="32" spans="1:13" ht="15">
      <c r="A32" s="27" t="s">
        <v>88</v>
      </c>
      <c r="B32">
        <v>7436</v>
      </c>
      <c r="D32" s="2" t="s">
        <v>92</v>
      </c>
      <c r="E32" s="2" t="s">
        <v>92</v>
      </c>
      <c r="F32" s="25">
        <v>132</v>
      </c>
      <c r="G32" s="2" t="s">
        <v>104</v>
      </c>
      <c r="H32" s="2" t="s">
        <v>125</v>
      </c>
      <c r="I32" s="2" t="s">
        <v>237</v>
      </c>
      <c r="J32" s="3">
        <v>0.04</v>
      </c>
      <c r="K32" s="1" t="s">
        <v>93</v>
      </c>
      <c r="L32" s="1" t="s">
        <v>92</v>
      </c>
      <c r="M32" s="57" t="s">
        <v>91</v>
      </c>
    </row>
    <row r="33" spans="1:13" s="59" customFormat="1" ht="15">
      <c r="A33" s="58" t="s">
        <v>37</v>
      </c>
      <c r="B33" s="59">
        <v>945</v>
      </c>
      <c r="C33" s="60"/>
      <c r="D33" s="61" t="s">
        <v>92</v>
      </c>
      <c r="E33" s="61" t="s">
        <v>91</v>
      </c>
      <c r="F33" s="62">
        <v>105</v>
      </c>
      <c r="G33" s="61" t="s">
        <v>94</v>
      </c>
      <c r="H33" s="61" t="s">
        <v>195</v>
      </c>
      <c r="I33" s="61" t="s">
        <v>108</v>
      </c>
      <c r="J33" s="63">
        <v>0.05</v>
      </c>
      <c r="K33" s="60" t="s">
        <v>95</v>
      </c>
      <c r="L33" s="60" t="s">
        <v>91</v>
      </c>
      <c r="M33" s="57" t="s">
        <v>91</v>
      </c>
    </row>
    <row r="34" spans="1:13" ht="15">
      <c r="A34" s="27" t="s">
        <v>87</v>
      </c>
      <c r="B34">
        <v>1548</v>
      </c>
      <c r="D34" s="2" t="s">
        <v>92</v>
      </c>
      <c r="E34" s="2" t="s">
        <v>91</v>
      </c>
      <c r="F34" s="25">
        <v>121</v>
      </c>
      <c r="G34" s="2" t="s">
        <v>180</v>
      </c>
      <c r="H34" s="2" t="s">
        <v>180</v>
      </c>
      <c r="I34" s="2" t="s">
        <v>120</v>
      </c>
      <c r="J34" s="4">
        <v>0.0263</v>
      </c>
      <c r="K34" s="2" t="s">
        <v>180</v>
      </c>
      <c r="L34" s="2" t="s">
        <v>180</v>
      </c>
      <c r="M34" s="57" t="s">
        <v>91</v>
      </c>
    </row>
    <row r="35" spans="1:13" s="59" customFormat="1" ht="15">
      <c r="A35" s="58" t="s">
        <v>131</v>
      </c>
      <c r="B35" s="59">
        <v>631</v>
      </c>
      <c r="C35" s="60"/>
      <c r="D35" s="61" t="s">
        <v>92</v>
      </c>
      <c r="E35" s="61" t="s">
        <v>92</v>
      </c>
      <c r="F35" s="62">
        <v>125</v>
      </c>
      <c r="G35" s="61" t="s">
        <v>180</v>
      </c>
      <c r="H35" s="61" t="s">
        <v>180</v>
      </c>
      <c r="I35" s="61" t="s">
        <v>180</v>
      </c>
      <c r="J35" s="61" t="s">
        <v>180</v>
      </c>
      <c r="K35" s="61" t="s">
        <v>180</v>
      </c>
      <c r="L35" s="61" t="s">
        <v>180</v>
      </c>
      <c r="M35" s="57" t="s">
        <v>91</v>
      </c>
    </row>
    <row r="36" spans="1:13" ht="15">
      <c r="A36" s="27" t="s">
        <v>31</v>
      </c>
      <c r="B36">
        <v>1950</v>
      </c>
      <c r="D36" s="2" t="s">
        <v>92</v>
      </c>
      <c r="E36" s="2" t="s">
        <v>91</v>
      </c>
      <c r="F36" s="25">
        <v>120</v>
      </c>
      <c r="G36" s="2" t="s">
        <v>180</v>
      </c>
      <c r="H36" s="2" t="s">
        <v>124</v>
      </c>
      <c r="I36" s="2" t="s">
        <v>123</v>
      </c>
      <c r="J36" s="2" t="s">
        <v>130</v>
      </c>
      <c r="K36" s="1" t="s">
        <v>95</v>
      </c>
      <c r="L36" s="1" t="s">
        <v>91</v>
      </c>
      <c r="M36" s="57" t="s">
        <v>92</v>
      </c>
    </row>
    <row r="37" spans="1:13" s="59" customFormat="1" ht="15">
      <c r="A37" s="58" t="s">
        <v>66</v>
      </c>
      <c r="B37" s="59">
        <v>211</v>
      </c>
      <c r="C37" s="60"/>
      <c r="D37" s="61" t="s">
        <v>92</v>
      </c>
      <c r="E37" s="61" t="s">
        <v>180</v>
      </c>
      <c r="F37" s="62">
        <v>100</v>
      </c>
      <c r="G37" s="61" t="s">
        <v>180</v>
      </c>
      <c r="H37" s="61" t="s">
        <v>102</v>
      </c>
      <c r="I37" s="61" t="s">
        <v>103</v>
      </c>
      <c r="J37" s="63">
        <v>0</v>
      </c>
      <c r="K37" s="60" t="s">
        <v>93</v>
      </c>
      <c r="L37" s="60" t="s">
        <v>92</v>
      </c>
      <c r="M37" s="57" t="s">
        <v>91</v>
      </c>
    </row>
    <row r="38" spans="1:13" ht="15">
      <c r="A38" s="27" t="s">
        <v>36</v>
      </c>
      <c r="B38">
        <v>35</v>
      </c>
      <c r="D38" s="2" t="s">
        <v>92</v>
      </c>
      <c r="E38" s="2" t="s">
        <v>91</v>
      </c>
      <c r="F38" s="25">
        <v>125</v>
      </c>
      <c r="G38" s="2" t="s">
        <v>98</v>
      </c>
      <c r="H38" s="2" t="s">
        <v>98</v>
      </c>
      <c r="I38" s="2" t="s">
        <v>122</v>
      </c>
      <c r="J38" s="1">
        <v>0</v>
      </c>
      <c r="K38" s="1" t="s">
        <v>93</v>
      </c>
      <c r="L38" s="1" t="s">
        <v>92</v>
      </c>
      <c r="M38" s="57" t="s">
        <v>91</v>
      </c>
    </row>
    <row r="39" spans="1:13" s="59" customFormat="1" ht="15">
      <c r="A39" s="58" t="s">
        <v>71</v>
      </c>
      <c r="B39" s="59">
        <v>17804</v>
      </c>
      <c r="C39" s="60"/>
      <c r="D39" s="61" t="s">
        <v>92</v>
      </c>
      <c r="E39" s="61" t="s">
        <v>91</v>
      </c>
      <c r="F39" s="62">
        <v>136.2</v>
      </c>
      <c r="G39" s="61" t="s">
        <v>196</v>
      </c>
      <c r="H39" s="61" t="s">
        <v>197</v>
      </c>
      <c r="I39" s="61" t="s">
        <v>111</v>
      </c>
      <c r="J39" s="60">
        <v>2.77</v>
      </c>
      <c r="K39" s="61" t="s">
        <v>180</v>
      </c>
      <c r="L39" s="60" t="s">
        <v>91</v>
      </c>
      <c r="M39" s="57" t="s">
        <v>91</v>
      </c>
    </row>
    <row r="40" spans="1:13" ht="15">
      <c r="A40" s="27" t="s">
        <v>3</v>
      </c>
      <c r="B40">
        <v>4979</v>
      </c>
      <c r="D40" s="2" t="s">
        <v>92</v>
      </c>
      <c r="E40" s="2" t="s">
        <v>92</v>
      </c>
      <c r="F40" s="25">
        <v>131.19</v>
      </c>
      <c r="G40" s="2" t="s">
        <v>110</v>
      </c>
      <c r="H40" s="2" t="s">
        <v>198</v>
      </c>
      <c r="I40" s="2" t="s">
        <v>127</v>
      </c>
      <c r="J40" s="1" t="s">
        <v>180</v>
      </c>
      <c r="K40" s="1" t="s">
        <v>95</v>
      </c>
      <c r="L40" s="1" t="s">
        <v>92</v>
      </c>
      <c r="M40" s="57" t="s">
        <v>91</v>
      </c>
    </row>
    <row r="41" spans="1:13" s="59" customFormat="1" ht="15">
      <c r="A41" s="58" t="s">
        <v>4</v>
      </c>
      <c r="B41" s="59">
        <v>16144</v>
      </c>
      <c r="C41" s="60"/>
      <c r="D41" s="61" t="s">
        <v>92</v>
      </c>
      <c r="E41" s="61" t="s">
        <v>92</v>
      </c>
      <c r="F41" s="62">
        <v>112</v>
      </c>
      <c r="G41" s="61" t="s">
        <v>187</v>
      </c>
      <c r="H41" s="61" t="s">
        <v>199</v>
      </c>
      <c r="I41" s="61" t="s">
        <v>94</v>
      </c>
      <c r="J41" s="63">
        <v>0.25</v>
      </c>
      <c r="K41" s="60" t="s">
        <v>95</v>
      </c>
      <c r="L41" s="60" t="s">
        <v>91</v>
      </c>
      <c r="M41" s="57" t="s">
        <v>91</v>
      </c>
    </row>
    <row r="42" spans="1:13" ht="15">
      <c r="A42" s="27" t="s">
        <v>46</v>
      </c>
      <c r="B42">
        <v>937</v>
      </c>
      <c r="D42" s="2" t="s">
        <v>92</v>
      </c>
      <c r="E42" s="2" t="s">
        <v>91</v>
      </c>
      <c r="F42" s="25">
        <v>100</v>
      </c>
      <c r="G42" s="2" t="s">
        <v>163</v>
      </c>
      <c r="H42" s="2" t="s">
        <v>163</v>
      </c>
      <c r="I42" s="2" t="s">
        <v>205</v>
      </c>
      <c r="J42" s="3">
        <v>0.02</v>
      </c>
      <c r="K42" s="1" t="s">
        <v>93</v>
      </c>
      <c r="L42" s="1" t="s">
        <v>91</v>
      </c>
      <c r="M42" s="57" t="s">
        <v>91</v>
      </c>
    </row>
    <row r="43" spans="1:13" s="59" customFormat="1" ht="15">
      <c r="A43" s="58" t="s">
        <v>67</v>
      </c>
      <c r="B43" s="59">
        <v>1486</v>
      </c>
      <c r="C43" s="60"/>
      <c r="D43" s="61" t="s">
        <v>92</v>
      </c>
      <c r="E43" s="61" t="s">
        <v>91</v>
      </c>
      <c r="F43" s="62">
        <v>135</v>
      </c>
      <c r="G43" s="61" t="s">
        <v>200</v>
      </c>
      <c r="H43" s="61" t="s">
        <v>201</v>
      </c>
      <c r="I43" s="61" t="s">
        <v>108</v>
      </c>
      <c r="J43" s="63">
        <v>0</v>
      </c>
      <c r="K43" s="60" t="s">
        <v>95</v>
      </c>
      <c r="L43" s="61" t="s">
        <v>180</v>
      </c>
      <c r="M43" s="57" t="s">
        <v>91</v>
      </c>
    </row>
    <row r="44" spans="1:13" ht="15">
      <c r="A44" s="27" t="s">
        <v>34</v>
      </c>
      <c r="B44">
        <v>649</v>
      </c>
      <c r="D44" s="2" t="s">
        <v>92</v>
      </c>
      <c r="E44" s="2" t="s">
        <v>91</v>
      </c>
      <c r="F44" s="25">
        <v>125</v>
      </c>
      <c r="G44" s="2" t="s">
        <v>202</v>
      </c>
      <c r="H44" s="2" t="s">
        <v>202</v>
      </c>
      <c r="I44" s="2" t="s">
        <v>113</v>
      </c>
      <c r="J44" s="2" t="s">
        <v>180</v>
      </c>
      <c r="K44" s="1" t="s">
        <v>95</v>
      </c>
      <c r="L44" s="2" t="s">
        <v>180</v>
      </c>
      <c r="M44" s="57" t="s">
        <v>91</v>
      </c>
    </row>
    <row r="45" spans="1:13" s="59" customFormat="1" ht="15">
      <c r="A45" s="58" t="s">
        <v>1</v>
      </c>
      <c r="B45" s="59">
        <v>8134</v>
      </c>
      <c r="C45" s="60"/>
      <c r="D45" s="61" t="s">
        <v>92</v>
      </c>
      <c r="E45" s="61" t="s">
        <v>91</v>
      </c>
      <c r="F45" s="62">
        <v>115</v>
      </c>
      <c r="G45" s="61" t="s">
        <v>188</v>
      </c>
      <c r="H45" s="61" t="s">
        <v>94</v>
      </c>
      <c r="I45" s="61" t="s">
        <v>94</v>
      </c>
      <c r="J45" s="63">
        <v>0.1</v>
      </c>
      <c r="K45" s="60" t="s">
        <v>95</v>
      </c>
      <c r="L45" s="60" t="s">
        <v>91</v>
      </c>
      <c r="M45" s="57" t="s">
        <v>91</v>
      </c>
    </row>
    <row r="46" spans="1:13" ht="15">
      <c r="A46" s="27" t="s">
        <v>60</v>
      </c>
      <c r="B46">
        <v>6847</v>
      </c>
      <c r="D46" s="2" t="s">
        <v>92</v>
      </c>
      <c r="E46" s="2" t="s">
        <v>92</v>
      </c>
      <c r="F46" s="25">
        <v>141</v>
      </c>
      <c r="G46" s="2" t="s">
        <v>203</v>
      </c>
      <c r="H46" s="2" t="s">
        <v>108</v>
      </c>
      <c r="I46" s="2" t="s">
        <v>100</v>
      </c>
      <c r="J46" s="3">
        <v>0.02</v>
      </c>
      <c r="K46" s="2" t="s">
        <v>180</v>
      </c>
      <c r="L46" s="1" t="s">
        <v>91</v>
      </c>
      <c r="M46" s="57" t="s">
        <v>91</v>
      </c>
    </row>
    <row r="47" spans="1:13" s="59" customFormat="1" ht="15">
      <c r="A47" s="58" t="s">
        <v>26</v>
      </c>
      <c r="B47" s="59">
        <v>2860</v>
      </c>
      <c r="C47" s="60"/>
      <c r="D47" s="61" t="s">
        <v>92</v>
      </c>
      <c r="E47" s="61" t="s">
        <v>91</v>
      </c>
      <c r="F47" s="62">
        <v>100</v>
      </c>
      <c r="G47" s="61" t="s">
        <v>199</v>
      </c>
      <c r="H47" s="61" t="s">
        <v>199</v>
      </c>
      <c r="I47" s="61" t="s">
        <v>101</v>
      </c>
      <c r="J47" s="61" t="s">
        <v>180</v>
      </c>
      <c r="K47" s="60" t="s">
        <v>95</v>
      </c>
      <c r="L47" s="60" t="s">
        <v>91</v>
      </c>
      <c r="M47" s="57" t="s">
        <v>91</v>
      </c>
    </row>
    <row r="48" spans="1:13" ht="15">
      <c r="A48" s="27" t="s">
        <v>29</v>
      </c>
      <c r="B48">
        <v>90</v>
      </c>
      <c r="D48" s="2" t="s">
        <v>92</v>
      </c>
      <c r="E48" s="2" t="s">
        <v>91</v>
      </c>
      <c r="F48" s="25">
        <v>105</v>
      </c>
      <c r="G48" s="2" t="s">
        <v>101</v>
      </c>
      <c r="H48" s="2" t="s">
        <v>101</v>
      </c>
      <c r="I48" s="2" t="s">
        <v>122</v>
      </c>
      <c r="J48" s="1">
        <v>1</v>
      </c>
      <c r="K48" s="1" t="s">
        <v>93</v>
      </c>
      <c r="L48" s="1" t="s">
        <v>92</v>
      </c>
      <c r="M48" s="57" t="s">
        <v>91</v>
      </c>
    </row>
    <row r="49" spans="1:13" s="59" customFormat="1" ht="15">
      <c r="A49" s="58" t="s">
        <v>83</v>
      </c>
      <c r="B49" s="59">
        <v>181</v>
      </c>
      <c r="C49" s="60"/>
      <c r="D49" s="61" t="s">
        <v>92</v>
      </c>
      <c r="E49" s="61" t="s">
        <v>91</v>
      </c>
      <c r="F49" s="62">
        <v>125</v>
      </c>
      <c r="G49" s="61" t="s">
        <v>180</v>
      </c>
      <c r="H49" s="61" t="s">
        <v>180</v>
      </c>
      <c r="I49" s="61" t="s">
        <v>122</v>
      </c>
      <c r="J49" s="61" t="s">
        <v>180</v>
      </c>
      <c r="K49" s="60" t="s">
        <v>95</v>
      </c>
      <c r="L49" s="60" t="s">
        <v>92</v>
      </c>
      <c r="M49" s="57" t="s">
        <v>91</v>
      </c>
    </row>
    <row r="50" spans="1:13" ht="15">
      <c r="A50" s="27" t="s">
        <v>33</v>
      </c>
      <c r="B50">
        <v>516</v>
      </c>
      <c r="D50" s="2" t="s">
        <v>92</v>
      </c>
      <c r="E50" s="2" t="s">
        <v>91</v>
      </c>
      <c r="F50" s="25">
        <v>100</v>
      </c>
      <c r="G50" s="2" t="s">
        <v>204</v>
      </c>
      <c r="H50" s="2" t="s">
        <v>109</v>
      </c>
      <c r="I50" s="2" t="s">
        <v>103</v>
      </c>
      <c r="J50" s="2" t="s">
        <v>180</v>
      </c>
      <c r="K50" s="1" t="s">
        <v>93</v>
      </c>
      <c r="L50" s="2" t="s">
        <v>180</v>
      </c>
      <c r="M50" s="57" t="s">
        <v>91</v>
      </c>
    </row>
    <row r="51" spans="1:13" s="59" customFormat="1" ht="15">
      <c r="A51" s="58" t="s">
        <v>59</v>
      </c>
      <c r="B51" s="59">
        <v>1241</v>
      </c>
      <c r="C51" s="60"/>
      <c r="D51" s="61" t="s">
        <v>92</v>
      </c>
      <c r="E51" s="61" t="s">
        <v>91</v>
      </c>
      <c r="F51" s="62">
        <v>105</v>
      </c>
      <c r="G51" s="61" t="s">
        <v>205</v>
      </c>
      <c r="H51" s="61" t="s">
        <v>205</v>
      </c>
      <c r="I51" s="61" t="s">
        <v>101</v>
      </c>
      <c r="J51" s="63">
        <v>0.02</v>
      </c>
      <c r="K51" s="60" t="s">
        <v>95</v>
      </c>
      <c r="L51" s="60" t="s">
        <v>92</v>
      </c>
      <c r="M51" s="57" t="s">
        <v>91</v>
      </c>
    </row>
    <row r="52" spans="1:13" ht="15">
      <c r="A52" s="27" t="s">
        <v>40</v>
      </c>
      <c r="B52">
        <v>306</v>
      </c>
      <c r="D52" s="2" t="s">
        <v>92</v>
      </c>
      <c r="E52" s="2" t="s">
        <v>91</v>
      </c>
      <c r="F52" s="25">
        <v>125</v>
      </c>
      <c r="G52" s="2" t="s">
        <v>122</v>
      </c>
      <c r="H52" s="2" t="s">
        <v>122</v>
      </c>
      <c r="I52" s="2" t="s">
        <v>102</v>
      </c>
      <c r="J52" s="3">
        <v>0.25</v>
      </c>
      <c r="K52" s="1" t="s">
        <v>95</v>
      </c>
      <c r="L52" s="2" t="s">
        <v>180</v>
      </c>
      <c r="M52" s="57" t="s">
        <v>91</v>
      </c>
    </row>
    <row r="53" spans="1:13" s="59" customFormat="1" ht="15">
      <c r="A53" s="58" t="s">
        <v>41</v>
      </c>
      <c r="B53" s="59">
        <v>7906</v>
      </c>
      <c r="C53" s="60"/>
      <c r="D53" s="61" t="s">
        <v>92</v>
      </c>
      <c r="E53" s="61" t="s">
        <v>91</v>
      </c>
      <c r="F53" s="62">
        <v>126.72</v>
      </c>
      <c r="G53" s="61" t="s">
        <v>180</v>
      </c>
      <c r="H53" s="61" t="s">
        <v>180</v>
      </c>
      <c r="I53" s="61" t="s">
        <v>238</v>
      </c>
      <c r="J53" s="63">
        <v>0.2</v>
      </c>
      <c r="K53" s="60" t="s">
        <v>93</v>
      </c>
      <c r="L53" s="60" t="s">
        <v>92</v>
      </c>
      <c r="M53" s="57" t="s">
        <v>91</v>
      </c>
    </row>
    <row r="54" spans="1:13" ht="15">
      <c r="A54" s="27" t="s">
        <v>152</v>
      </c>
      <c r="B54">
        <v>1011</v>
      </c>
      <c r="D54" s="2" t="s">
        <v>92</v>
      </c>
      <c r="E54" s="2" t="s">
        <v>91</v>
      </c>
      <c r="F54" s="25">
        <v>125</v>
      </c>
      <c r="G54" s="2" t="s">
        <v>125</v>
      </c>
      <c r="H54" s="2" t="s">
        <v>125</v>
      </c>
      <c r="I54" s="2" t="s">
        <v>153</v>
      </c>
      <c r="J54" s="2" t="s">
        <v>180</v>
      </c>
      <c r="K54" s="2" t="s">
        <v>180</v>
      </c>
      <c r="L54" s="2" t="s">
        <v>180</v>
      </c>
      <c r="M54" s="67" t="s">
        <v>91</v>
      </c>
    </row>
    <row r="55" spans="1:13" s="59" customFormat="1" ht="15">
      <c r="A55" s="58" t="s">
        <v>24</v>
      </c>
      <c r="B55" s="59">
        <v>2001</v>
      </c>
      <c r="C55" s="60"/>
      <c r="D55" s="61" t="s">
        <v>92</v>
      </c>
      <c r="E55" s="61" t="s">
        <v>91</v>
      </c>
      <c r="F55" s="62">
        <v>126.17</v>
      </c>
      <c r="G55" s="61" t="s">
        <v>180</v>
      </c>
      <c r="H55" s="61" t="s">
        <v>180</v>
      </c>
      <c r="I55" s="61" t="s">
        <v>110</v>
      </c>
      <c r="J55" s="64">
        <v>0.005</v>
      </c>
      <c r="K55" s="60" t="s">
        <v>95</v>
      </c>
      <c r="L55" s="61" t="s">
        <v>180</v>
      </c>
      <c r="M55" s="57" t="s">
        <v>91</v>
      </c>
    </row>
    <row r="56" spans="1:13" ht="15">
      <c r="A56" s="27" t="s">
        <v>11</v>
      </c>
      <c r="B56">
        <v>6372</v>
      </c>
      <c r="D56" s="2" t="s">
        <v>92</v>
      </c>
      <c r="E56" s="2" t="s">
        <v>91</v>
      </c>
      <c r="F56" s="25">
        <v>120</v>
      </c>
      <c r="G56" s="2" t="s">
        <v>180</v>
      </c>
      <c r="H56" s="2" t="s">
        <v>180</v>
      </c>
      <c r="I56" s="2" t="s">
        <v>237</v>
      </c>
      <c r="J56" s="3">
        <v>0</v>
      </c>
      <c r="K56" s="1" t="s">
        <v>95</v>
      </c>
      <c r="L56" s="1" t="s">
        <v>92</v>
      </c>
      <c r="M56" s="57" t="s">
        <v>91</v>
      </c>
    </row>
    <row r="57" spans="1:13" s="59" customFormat="1" ht="15">
      <c r="A57" s="58" t="s">
        <v>55</v>
      </c>
      <c r="B57" s="59">
        <v>14882</v>
      </c>
      <c r="C57" s="60"/>
      <c r="D57" s="61" t="s">
        <v>92</v>
      </c>
      <c r="E57" s="61" t="s">
        <v>91</v>
      </c>
      <c r="F57" s="62">
        <v>142.5</v>
      </c>
      <c r="G57" s="61" t="s">
        <v>206</v>
      </c>
      <c r="H57" s="61" t="s">
        <v>207</v>
      </c>
      <c r="I57" s="61" t="s">
        <v>187</v>
      </c>
      <c r="J57" s="61" t="s">
        <v>180</v>
      </c>
      <c r="K57" s="60" t="s">
        <v>95</v>
      </c>
      <c r="L57" s="60" t="s">
        <v>92</v>
      </c>
      <c r="M57" s="57" t="s">
        <v>92</v>
      </c>
    </row>
    <row r="58" spans="1:13" ht="15">
      <c r="A58" s="27" t="s">
        <v>89</v>
      </c>
      <c r="B58">
        <v>1134</v>
      </c>
      <c r="D58" s="2" t="s">
        <v>92</v>
      </c>
      <c r="E58" s="2" t="s">
        <v>91</v>
      </c>
      <c r="F58" s="25">
        <v>100</v>
      </c>
      <c r="G58" s="2" t="s">
        <v>125</v>
      </c>
      <c r="H58" s="2" t="s">
        <v>205</v>
      </c>
      <c r="I58" s="2" t="s">
        <v>101</v>
      </c>
      <c r="J58" s="3">
        <v>0.2</v>
      </c>
      <c r="K58" s="1" t="s">
        <v>95</v>
      </c>
      <c r="L58" s="1" t="s">
        <v>92</v>
      </c>
      <c r="M58" s="57" t="s">
        <v>91</v>
      </c>
    </row>
    <row r="59" spans="1:13" s="59" customFormat="1" ht="15">
      <c r="A59" s="58" t="s">
        <v>58</v>
      </c>
      <c r="B59" s="59">
        <v>1600</v>
      </c>
      <c r="C59" s="60"/>
      <c r="D59" s="61" t="s">
        <v>92</v>
      </c>
      <c r="E59" s="61" t="s">
        <v>91</v>
      </c>
      <c r="F59" s="62">
        <v>105</v>
      </c>
      <c r="G59" s="61" t="s">
        <v>208</v>
      </c>
      <c r="H59" s="61" t="s">
        <v>202</v>
      </c>
      <c r="I59" s="61" t="s">
        <v>225</v>
      </c>
      <c r="J59" s="63">
        <v>0</v>
      </c>
      <c r="K59" s="60" t="s">
        <v>95</v>
      </c>
      <c r="L59" s="60" t="s">
        <v>92</v>
      </c>
      <c r="M59" s="57" t="s">
        <v>91</v>
      </c>
    </row>
    <row r="60" spans="1:13" ht="15">
      <c r="A60" s="27" t="s">
        <v>84</v>
      </c>
      <c r="B60">
        <v>646</v>
      </c>
      <c r="D60" s="2" t="s">
        <v>92</v>
      </c>
      <c r="E60" s="2" t="s">
        <v>91</v>
      </c>
      <c r="F60" s="25">
        <v>115</v>
      </c>
      <c r="G60" s="2" t="s">
        <v>110</v>
      </c>
      <c r="H60" s="2" t="s">
        <v>110</v>
      </c>
      <c r="I60" s="2" t="s">
        <v>103</v>
      </c>
      <c r="J60" s="3">
        <v>0</v>
      </c>
      <c r="K60" s="2" t="s">
        <v>180</v>
      </c>
      <c r="L60" s="1" t="s">
        <v>92</v>
      </c>
      <c r="M60" s="57" t="s">
        <v>91</v>
      </c>
    </row>
    <row r="61" spans="1:13" s="59" customFormat="1" ht="15">
      <c r="A61" s="58" t="s">
        <v>38</v>
      </c>
      <c r="B61" s="59">
        <v>13806</v>
      </c>
      <c r="C61" s="60"/>
      <c r="D61" s="61" t="s">
        <v>92</v>
      </c>
      <c r="E61" s="61" t="s">
        <v>92</v>
      </c>
      <c r="F61" s="62">
        <v>125</v>
      </c>
      <c r="G61" s="61" t="s">
        <v>180</v>
      </c>
      <c r="H61" s="61" t="s">
        <v>180</v>
      </c>
      <c r="I61" s="61" t="s">
        <v>96</v>
      </c>
      <c r="J61" s="63">
        <v>0.15</v>
      </c>
      <c r="K61" s="60" t="s">
        <v>95</v>
      </c>
      <c r="L61" s="60" t="s">
        <v>92</v>
      </c>
      <c r="M61" s="57" t="s">
        <v>91</v>
      </c>
    </row>
    <row r="62" spans="1:13" ht="15">
      <c r="A62" s="27" t="s">
        <v>35</v>
      </c>
      <c r="B62">
        <v>5741</v>
      </c>
      <c r="D62" s="2" t="s">
        <v>92</v>
      </c>
      <c r="E62" s="2" t="s">
        <v>92</v>
      </c>
      <c r="F62" s="25">
        <v>147</v>
      </c>
      <c r="G62" s="2" t="s">
        <v>209</v>
      </c>
      <c r="H62" s="2" t="s">
        <v>210</v>
      </c>
      <c r="I62" s="2" t="s">
        <v>124</v>
      </c>
      <c r="J62" s="3">
        <v>0.05</v>
      </c>
      <c r="K62" s="1" t="s">
        <v>93</v>
      </c>
      <c r="L62" s="1" t="s">
        <v>92</v>
      </c>
      <c r="M62" s="57" t="s">
        <v>91</v>
      </c>
    </row>
    <row r="63" spans="1:13" s="59" customFormat="1" ht="15">
      <c r="A63" s="58" t="s">
        <v>70</v>
      </c>
      <c r="B63" s="59">
        <v>963</v>
      </c>
      <c r="C63" s="60"/>
      <c r="D63" s="61" t="s">
        <v>92</v>
      </c>
      <c r="E63" s="61" t="s">
        <v>91</v>
      </c>
      <c r="F63" s="62">
        <v>100</v>
      </c>
      <c r="G63" s="61" t="s">
        <v>113</v>
      </c>
      <c r="H63" s="61" t="s">
        <v>115</v>
      </c>
      <c r="I63" s="61" t="s">
        <v>113</v>
      </c>
      <c r="J63" s="63">
        <v>0.1</v>
      </c>
      <c r="K63" s="60" t="s">
        <v>95</v>
      </c>
      <c r="L63" s="60" t="s">
        <v>92</v>
      </c>
      <c r="M63" s="57" t="s">
        <v>91</v>
      </c>
    </row>
    <row r="64" spans="1:13" ht="15">
      <c r="A64" s="27" t="s">
        <v>32</v>
      </c>
      <c r="B64">
        <v>9340</v>
      </c>
      <c r="D64" s="2" t="s">
        <v>92</v>
      </c>
      <c r="E64" s="2" t="s">
        <v>91</v>
      </c>
      <c r="F64" s="25">
        <v>120</v>
      </c>
      <c r="G64" s="2" t="s">
        <v>180</v>
      </c>
      <c r="H64" s="2" t="s">
        <v>180</v>
      </c>
      <c r="I64" s="2" t="s">
        <v>180</v>
      </c>
      <c r="J64" s="2" t="s">
        <v>180</v>
      </c>
      <c r="K64" s="1" t="s">
        <v>95</v>
      </c>
      <c r="L64" s="1" t="s">
        <v>92</v>
      </c>
      <c r="M64" s="57" t="s">
        <v>91</v>
      </c>
    </row>
    <row r="65" spans="1:13" s="59" customFormat="1" ht="15">
      <c r="A65" s="58" t="s">
        <v>53</v>
      </c>
      <c r="B65" s="59">
        <v>2838</v>
      </c>
      <c r="C65" s="60"/>
      <c r="D65" s="61" t="s">
        <v>92</v>
      </c>
      <c r="E65" s="61" t="s">
        <v>180</v>
      </c>
      <c r="F65" s="62">
        <v>110</v>
      </c>
      <c r="G65" s="61" t="s">
        <v>180</v>
      </c>
      <c r="H65" s="61" t="s">
        <v>180</v>
      </c>
      <c r="I65" s="60">
        <v>12</v>
      </c>
      <c r="J65" s="63">
        <v>0.2</v>
      </c>
      <c r="K65" s="60" t="s">
        <v>95</v>
      </c>
      <c r="L65" s="60" t="s">
        <v>92</v>
      </c>
      <c r="M65" s="57" t="s">
        <v>91</v>
      </c>
    </row>
    <row r="66" spans="1:13" ht="15">
      <c r="A66" s="27" t="s">
        <v>22</v>
      </c>
      <c r="B66">
        <v>3786</v>
      </c>
      <c r="D66" s="2" t="s">
        <v>92</v>
      </c>
      <c r="E66" s="2" t="s">
        <v>91</v>
      </c>
      <c r="F66" s="25">
        <v>150</v>
      </c>
      <c r="G66" s="2" t="s">
        <v>198</v>
      </c>
      <c r="H66" s="2" t="s">
        <v>198</v>
      </c>
      <c r="I66" s="2" t="s">
        <v>104</v>
      </c>
      <c r="J66" s="2" t="s">
        <v>115</v>
      </c>
      <c r="K66" s="1" t="s">
        <v>95</v>
      </c>
      <c r="L66" s="1" t="s">
        <v>92</v>
      </c>
      <c r="M66" s="57" t="s">
        <v>91</v>
      </c>
    </row>
    <row r="67" spans="1:13" s="59" customFormat="1" ht="15">
      <c r="A67" s="58" t="s">
        <v>162</v>
      </c>
      <c r="B67" s="59">
        <v>15</v>
      </c>
      <c r="C67" s="60"/>
      <c r="D67" s="61" t="s">
        <v>92</v>
      </c>
      <c r="E67" s="61" t="s">
        <v>91</v>
      </c>
      <c r="F67" s="62">
        <v>125</v>
      </c>
      <c r="G67" s="61" t="s">
        <v>98</v>
      </c>
      <c r="H67" s="61" t="s">
        <v>98</v>
      </c>
      <c r="I67" s="61" t="s">
        <v>98</v>
      </c>
      <c r="J67" s="61" t="s">
        <v>98</v>
      </c>
      <c r="K67" s="60" t="s">
        <v>93</v>
      </c>
      <c r="L67" s="60" t="s">
        <v>91</v>
      </c>
      <c r="M67" s="57" t="s">
        <v>91</v>
      </c>
    </row>
    <row r="68" spans="1:13" s="5" customFormat="1" ht="15">
      <c r="A68" s="28" t="s">
        <v>126</v>
      </c>
      <c r="B68" s="5">
        <v>15707</v>
      </c>
      <c r="C68" s="6"/>
      <c r="D68" s="7" t="s">
        <v>92</v>
      </c>
      <c r="E68" s="7" t="s">
        <v>91</v>
      </c>
      <c r="F68" s="25">
        <v>109</v>
      </c>
      <c r="G68" s="7" t="s">
        <v>94</v>
      </c>
      <c r="H68" s="7" t="s">
        <v>209</v>
      </c>
      <c r="I68" s="7" t="s">
        <v>127</v>
      </c>
      <c r="J68" s="7" t="s">
        <v>128</v>
      </c>
      <c r="K68" s="6" t="s">
        <v>95</v>
      </c>
      <c r="L68" s="2" t="s">
        <v>180</v>
      </c>
      <c r="M68" s="57" t="s">
        <v>92</v>
      </c>
    </row>
    <row r="69" spans="1:13" s="59" customFormat="1" ht="15">
      <c r="A69" s="58" t="s">
        <v>86</v>
      </c>
      <c r="B69" s="59">
        <v>3802</v>
      </c>
      <c r="C69" s="60"/>
      <c r="D69" s="61" t="s">
        <v>92</v>
      </c>
      <c r="E69" s="61" t="s">
        <v>91</v>
      </c>
      <c r="F69" s="62">
        <v>100</v>
      </c>
      <c r="G69" s="61" t="s">
        <v>192</v>
      </c>
      <c r="H69" s="61" t="s">
        <v>205</v>
      </c>
      <c r="I69" s="61" t="s">
        <v>180</v>
      </c>
      <c r="J69" s="61" t="s">
        <v>180</v>
      </c>
      <c r="K69" s="61" t="s">
        <v>180</v>
      </c>
      <c r="L69" s="60" t="s">
        <v>180</v>
      </c>
      <c r="M69" s="57" t="s">
        <v>92</v>
      </c>
    </row>
    <row r="70" spans="1:13" ht="15">
      <c r="A70" s="27" t="s">
        <v>27</v>
      </c>
      <c r="B70">
        <v>3207</v>
      </c>
      <c r="D70" s="2" t="s">
        <v>92</v>
      </c>
      <c r="E70" s="2" t="s">
        <v>91</v>
      </c>
      <c r="F70" s="25">
        <v>100</v>
      </c>
      <c r="G70" s="2" t="s">
        <v>211</v>
      </c>
      <c r="H70" s="2" t="s">
        <v>211</v>
      </c>
      <c r="I70" s="2" t="s">
        <v>104</v>
      </c>
      <c r="J70" s="3">
        <v>0.02</v>
      </c>
      <c r="K70" s="1" t="s">
        <v>95</v>
      </c>
      <c r="L70" s="1" t="s">
        <v>92</v>
      </c>
      <c r="M70" s="57" t="s">
        <v>91</v>
      </c>
    </row>
    <row r="71" spans="1:13" s="59" customFormat="1" ht="15">
      <c r="A71" s="58" t="s">
        <v>28</v>
      </c>
      <c r="B71" s="59">
        <v>2631</v>
      </c>
      <c r="C71" s="60"/>
      <c r="D71" s="61" t="s">
        <v>92</v>
      </c>
      <c r="E71" s="61" t="s">
        <v>92</v>
      </c>
      <c r="F71" s="62">
        <v>125</v>
      </c>
      <c r="G71" s="61" t="s">
        <v>205</v>
      </c>
      <c r="H71" s="61" t="s">
        <v>205</v>
      </c>
      <c r="I71" s="61" t="s">
        <v>104</v>
      </c>
      <c r="J71" s="60">
        <v>2</v>
      </c>
      <c r="K71" s="60" t="s">
        <v>95</v>
      </c>
      <c r="L71" s="60" t="s">
        <v>92</v>
      </c>
      <c r="M71" s="57" t="s">
        <v>91</v>
      </c>
    </row>
    <row r="72" spans="1:13" ht="15">
      <c r="A72" s="27" t="s">
        <v>14</v>
      </c>
      <c r="B72">
        <v>834</v>
      </c>
      <c r="D72" s="2" t="s">
        <v>92</v>
      </c>
      <c r="E72" s="2" t="s">
        <v>91</v>
      </c>
      <c r="F72" s="25">
        <v>125</v>
      </c>
      <c r="G72" s="2" t="s">
        <v>102</v>
      </c>
      <c r="H72" s="2" t="s">
        <v>122</v>
      </c>
      <c r="I72" s="2" t="s">
        <v>101</v>
      </c>
      <c r="J72" s="2" t="s">
        <v>239</v>
      </c>
      <c r="K72" s="2" t="s">
        <v>180</v>
      </c>
      <c r="L72" s="1" t="s">
        <v>91</v>
      </c>
      <c r="M72" s="57" t="s">
        <v>91</v>
      </c>
    </row>
    <row r="73" spans="1:13" s="59" customFormat="1" ht="15">
      <c r="A73" s="58" t="s">
        <v>64</v>
      </c>
      <c r="B73" s="59">
        <v>14591</v>
      </c>
      <c r="C73" s="60"/>
      <c r="D73" s="61" t="s">
        <v>92</v>
      </c>
      <c r="E73" s="61" t="s">
        <v>91</v>
      </c>
      <c r="F73" s="62">
        <v>140</v>
      </c>
      <c r="G73" s="61" t="s">
        <v>190</v>
      </c>
      <c r="H73" s="61" t="s">
        <v>116</v>
      </c>
      <c r="I73" s="61" t="s">
        <v>111</v>
      </c>
      <c r="J73" s="64">
        <v>0.1736</v>
      </c>
      <c r="K73" s="60" t="s">
        <v>95</v>
      </c>
      <c r="L73" s="60" t="s">
        <v>92</v>
      </c>
      <c r="M73" s="57" t="s">
        <v>91</v>
      </c>
    </row>
    <row r="74" spans="1:13" ht="15">
      <c r="A74" s="27" t="s">
        <v>73</v>
      </c>
      <c r="B74">
        <v>11639</v>
      </c>
      <c r="D74" s="2" t="s">
        <v>92</v>
      </c>
      <c r="E74" s="2" t="s">
        <v>92</v>
      </c>
      <c r="F74" s="25">
        <v>107.64</v>
      </c>
      <c r="G74" s="2" t="s">
        <v>213</v>
      </c>
      <c r="H74" s="2" t="s">
        <v>180</v>
      </c>
      <c r="I74" s="2" t="s">
        <v>94</v>
      </c>
      <c r="J74" s="3">
        <v>0.08</v>
      </c>
      <c r="K74" s="1" t="s">
        <v>95</v>
      </c>
      <c r="L74" s="1" t="s">
        <v>92</v>
      </c>
      <c r="M74" s="57" t="s">
        <v>91</v>
      </c>
    </row>
    <row r="75" spans="1:13" s="59" customFormat="1" ht="15">
      <c r="A75" s="58" t="s">
        <v>51</v>
      </c>
      <c r="B75" s="59">
        <v>3240</v>
      </c>
      <c r="C75" s="60"/>
      <c r="D75" s="61" t="s">
        <v>92</v>
      </c>
      <c r="E75" s="61" t="s">
        <v>92</v>
      </c>
      <c r="F75" s="62">
        <v>122</v>
      </c>
      <c r="G75" s="61" t="s">
        <v>107</v>
      </c>
      <c r="H75" s="61" t="s">
        <v>202</v>
      </c>
      <c r="I75" s="61" t="s">
        <v>104</v>
      </c>
      <c r="J75" s="63">
        <v>0.01</v>
      </c>
      <c r="K75" s="60" t="s">
        <v>95</v>
      </c>
      <c r="L75" s="60" t="s">
        <v>92</v>
      </c>
      <c r="M75" s="57" t="s">
        <v>91</v>
      </c>
    </row>
    <row r="76" spans="1:13" ht="15">
      <c r="A76" s="27" t="s">
        <v>50</v>
      </c>
      <c r="B76">
        <v>2171</v>
      </c>
      <c r="D76" s="2" t="s">
        <v>92</v>
      </c>
      <c r="E76" s="2" t="s">
        <v>91</v>
      </c>
      <c r="F76" s="25">
        <v>121</v>
      </c>
      <c r="G76" s="2" t="s">
        <v>180</v>
      </c>
      <c r="H76" s="2" t="s">
        <v>180</v>
      </c>
      <c r="I76" s="2" t="s">
        <v>101</v>
      </c>
      <c r="J76" s="4">
        <v>0.0541</v>
      </c>
      <c r="K76" s="1" t="s">
        <v>95</v>
      </c>
      <c r="L76" s="2" t="s">
        <v>180</v>
      </c>
      <c r="M76" s="57" t="s">
        <v>91</v>
      </c>
    </row>
    <row r="77" spans="1:13" s="59" customFormat="1" ht="15">
      <c r="A77" s="58" t="s">
        <v>15</v>
      </c>
      <c r="B77" s="59">
        <v>52</v>
      </c>
      <c r="C77" s="60"/>
      <c r="D77" s="61" t="s">
        <v>92</v>
      </c>
      <c r="E77" s="61" t="s">
        <v>92</v>
      </c>
      <c r="F77" s="62">
        <v>100</v>
      </c>
      <c r="G77" s="61" t="s">
        <v>98</v>
      </c>
      <c r="H77" s="61" t="s">
        <v>98</v>
      </c>
      <c r="I77" s="61" t="s">
        <v>180</v>
      </c>
      <c r="J77" s="61" t="s">
        <v>180</v>
      </c>
      <c r="K77" s="61" t="s">
        <v>180</v>
      </c>
      <c r="L77" s="60" t="s">
        <v>91</v>
      </c>
      <c r="M77" s="57" t="s">
        <v>91</v>
      </c>
    </row>
    <row r="78" spans="1:13" ht="15">
      <c r="A78" s="27" t="s">
        <v>45</v>
      </c>
      <c r="B78">
        <v>4271</v>
      </c>
      <c r="D78" s="2" t="s">
        <v>92</v>
      </c>
      <c r="E78" s="2" t="s">
        <v>91</v>
      </c>
      <c r="F78" s="25">
        <v>105</v>
      </c>
      <c r="G78" s="2" t="s">
        <v>214</v>
      </c>
      <c r="H78" s="2" t="s">
        <v>215</v>
      </c>
      <c r="I78" s="2" t="s">
        <v>124</v>
      </c>
      <c r="J78" s="4">
        <v>0.065</v>
      </c>
      <c r="K78" s="1" t="s">
        <v>95</v>
      </c>
      <c r="L78" s="1" t="s">
        <v>92</v>
      </c>
      <c r="M78" s="57" t="s">
        <v>92</v>
      </c>
    </row>
    <row r="79" spans="1:13" s="59" customFormat="1" ht="15">
      <c r="A79" s="58" t="s">
        <v>30</v>
      </c>
      <c r="B79" s="59">
        <v>3397</v>
      </c>
      <c r="C79" s="60"/>
      <c r="D79" s="61" t="s">
        <v>92</v>
      </c>
      <c r="E79" s="61" t="s">
        <v>92</v>
      </c>
      <c r="F79" s="62">
        <v>135</v>
      </c>
      <c r="G79" s="61" t="s">
        <v>216</v>
      </c>
      <c r="H79" s="61" t="s">
        <v>197</v>
      </c>
      <c r="I79" s="61" t="s">
        <v>225</v>
      </c>
      <c r="J79" s="63">
        <v>0</v>
      </c>
      <c r="K79" s="60" t="s">
        <v>95</v>
      </c>
      <c r="L79" s="60" t="s">
        <v>92</v>
      </c>
      <c r="M79" s="57" t="s">
        <v>91</v>
      </c>
    </row>
    <row r="80" spans="1:13" ht="15">
      <c r="A80" s="27" t="s">
        <v>20</v>
      </c>
      <c r="B80">
        <v>8813</v>
      </c>
      <c r="D80" s="2" t="s">
        <v>92</v>
      </c>
      <c r="E80" s="2" t="s">
        <v>92</v>
      </c>
      <c r="F80" s="25">
        <v>135</v>
      </c>
      <c r="G80" s="2" t="s">
        <v>217</v>
      </c>
      <c r="H80" s="2" t="s">
        <v>218</v>
      </c>
      <c r="I80" s="2" t="s">
        <v>99</v>
      </c>
      <c r="J80" s="3">
        <v>0.05</v>
      </c>
      <c r="K80" s="1" t="s">
        <v>95</v>
      </c>
      <c r="L80" s="1" t="s">
        <v>92</v>
      </c>
      <c r="M80" s="57" t="s">
        <v>91</v>
      </c>
    </row>
    <row r="81" spans="1:13" s="59" customFormat="1" ht="15">
      <c r="A81" s="58" t="s">
        <v>18</v>
      </c>
      <c r="B81" s="59">
        <v>63</v>
      </c>
      <c r="C81" s="60"/>
      <c r="D81" s="61" t="s">
        <v>180</v>
      </c>
      <c r="E81" s="61" t="s">
        <v>180</v>
      </c>
      <c r="F81" s="62">
        <v>113.25</v>
      </c>
      <c r="G81" s="61" t="s">
        <v>98</v>
      </c>
      <c r="H81" s="61" t="s">
        <v>98</v>
      </c>
      <c r="I81" s="61" t="s">
        <v>98</v>
      </c>
      <c r="J81" s="60">
        <v>0</v>
      </c>
      <c r="K81" s="60" t="s">
        <v>106</v>
      </c>
      <c r="L81" s="61" t="s">
        <v>92</v>
      </c>
      <c r="M81" s="57" t="s">
        <v>91</v>
      </c>
    </row>
    <row r="82" spans="1:13" ht="15">
      <c r="A82" s="27" t="s">
        <v>48</v>
      </c>
      <c r="B82">
        <v>46</v>
      </c>
      <c r="D82" s="2" t="s">
        <v>92</v>
      </c>
      <c r="E82" s="2" t="s">
        <v>92</v>
      </c>
      <c r="F82" s="25">
        <v>151</v>
      </c>
      <c r="G82" s="2" t="s">
        <v>103</v>
      </c>
      <c r="H82" s="2" t="s">
        <v>103</v>
      </c>
      <c r="I82" s="2" t="s">
        <v>102</v>
      </c>
      <c r="J82" s="1">
        <v>0</v>
      </c>
      <c r="K82" s="1" t="s">
        <v>95</v>
      </c>
      <c r="L82" s="1" t="s">
        <v>91</v>
      </c>
      <c r="M82" s="57" t="s">
        <v>91</v>
      </c>
    </row>
    <row r="83" spans="1:13" s="59" customFormat="1" ht="15">
      <c r="A83" s="58" t="s">
        <v>61</v>
      </c>
      <c r="B83" s="59">
        <v>9998</v>
      </c>
      <c r="C83" s="60"/>
      <c r="D83" s="61" t="s">
        <v>92</v>
      </c>
      <c r="E83" s="61" t="s">
        <v>91</v>
      </c>
      <c r="F83" s="62">
        <v>152</v>
      </c>
      <c r="G83" s="61" t="s">
        <v>180</v>
      </c>
      <c r="H83" s="61" t="s">
        <v>180</v>
      </c>
      <c r="I83" s="61" t="s">
        <v>240</v>
      </c>
      <c r="J83" s="63" t="s">
        <v>180</v>
      </c>
      <c r="K83" s="60" t="s">
        <v>95</v>
      </c>
      <c r="L83" s="60" t="s">
        <v>92</v>
      </c>
      <c r="M83" s="57" t="s">
        <v>91</v>
      </c>
    </row>
    <row r="84" spans="1:13" ht="15">
      <c r="A84" s="27" t="s">
        <v>78</v>
      </c>
      <c r="B84">
        <v>1576</v>
      </c>
      <c r="D84" s="2" t="s">
        <v>92</v>
      </c>
      <c r="E84" s="2" t="s">
        <v>92</v>
      </c>
      <c r="F84" s="25">
        <v>132</v>
      </c>
      <c r="G84" s="2" t="s">
        <v>101</v>
      </c>
      <c r="H84" s="2" t="s">
        <v>113</v>
      </c>
      <c r="I84" s="2" t="s">
        <v>108</v>
      </c>
      <c r="J84" s="3">
        <v>0.01</v>
      </c>
      <c r="K84" s="1" t="s">
        <v>95</v>
      </c>
      <c r="L84" s="2" t="s">
        <v>180</v>
      </c>
      <c r="M84" s="57" t="s">
        <v>91</v>
      </c>
    </row>
    <row r="85" spans="1:13" s="59" customFormat="1" ht="15">
      <c r="A85" s="58" t="s">
        <v>68</v>
      </c>
      <c r="B85" s="59">
        <v>29021</v>
      </c>
      <c r="C85" s="60"/>
      <c r="D85" s="61" t="s">
        <v>92</v>
      </c>
      <c r="E85" s="61" t="s">
        <v>91</v>
      </c>
      <c r="F85" s="62">
        <v>116</v>
      </c>
      <c r="G85" s="61" t="s">
        <v>180</v>
      </c>
      <c r="H85" s="61" t="s">
        <v>180</v>
      </c>
      <c r="I85" s="61" t="s">
        <v>114</v>
      </c>
      <c r="J85" s="61" t="s">
        <v>180</v>
      </c>
      <c r="K85" s="60" t="s">
        <v>95</v>
      </c>
      <c r="L85" s="60" t="s">
        <v>91</v>
      </c>
      <c r="M85" s="57" t="s">
        <v>91</v>
      </c>
    </row>
    <row r="86" spans="1:13" ht="15">
      <c r="A86" s="27" t="s">
        <v>121</v>
      </c>
      <c r="B86">
        <v>26</v>
      </c>
      <c r="D86" s="2" t="s">
        <v>180</v>
      </c>
      <c r="E86" s="2" t="s">
        <v>180</v>
      </c>
      <c r="F86" s="25">
        <v>150</v>
      </c>
      <c r="G86" s="2" t="s">
        <v>180</v>
      </c>
      <c r="H86" s="2" t="s">
        <v>180</v>
      </c>
      <c r="I86" s="2" t="s">
        <v>180</v>
      </c>
      <c r="J86" s="2" t="s">
        <v>180</v>
      </c>
      <c r="K86" s="2" t="s">
        <v>180</v>
      </c>
      <c r="L86" s="1" t="s">
        <v>91</v>
      </c>
      <c r="M86" s="57" t="s">
        <v>91</v>
      </c>
    </row>
    <row r="87" spans="1:13" s="59" customFormat="1" ht="15">
      <c r="A87" s="58" t="s">
        <v>62</v>
      </c>
      <c r="B87" s="59">
        <v>4357</v>
      </c>
      <c r="C87" s="60"/>
      <c r="D87" s="61" t="s">
        <v>92</v>
      </c>
      <c r="E87" s="61" t="s">
        <v>92</v>
      </c>
      <c r="F87" s="62">
        <v>125</v>
      </c>
      <c r="G87" s="61" t="s">
        <v>219</v>
      </c>
      <c r="H87" s="61" t="s">
        <v>220</v>
      </c>
      <c r="I87" s="61" t="s">
        <v>110</v>
      </c>
      <c r="J87" s="64">
        <v>0.0525</v>
      </c>
      <c r="K87" s="60" t="s">
        <v>95</v>
      </c>
      <c r="L87" s="61" t="s">
        <v>92</v>
      </c>
      <c r="M87" s="57" t="s">
        <v>91</v>
      </c>
    </row>
    <row r="88" spans="1:13" ht="15">
      <c r="A88" s="27" t="s">
        <v>12</v>
      </c>
      <c r="B88">
        <v>2147</v>
      </c>
      <c r="D88" s="2" t="s">
        <v>92</v>
      </c>
      <c r="E88" s="2" t="s">
        <v>92</v>
      </c>
      <c r="F88" s="25">
        <v>140</v>
      </c>
      <c r="G88" s="2" t="s">
        <v>110</v>
      </c>
      <c r="H88" s="2" t="s">
        <v>221</v>
      </c>
      <c r="I88" s="2" t="s">
        <v>110</v>
      </c>
      <c r="J88" s="3">
        <v>0.1</v>
      </c>
      <c r="K88" s="1" t="s">
        <v>180</v>
      </c>
      <c r="L88" s="1" t="s">
        <v>92</v>
      </c>
      <c r="M88" s="57" t="s">
        <v>92</v>
      </c>
    </row>
    <row r="89" spans="1:13" s="59" customFormat="1" ht="15">
      <c r="A89" s="58" t="s">
        <v>39</v>
      </c>
      <c r="B89" s="59">
        <v>128</v>
      </c>
      <c r="C89" s="60"/>
      <c r="D89" s="61" t="s">
        <v>92</v>
      </c>
      <c r="E89" s="61" t="s">
        <v>91</v>
      </c>
      <c r="F89" s="62">
        <v>100</v>
      </c>
      <c r="G89" s="61" t="s">
        <v>205</v>
      </c>
      <c r="H89" s="61" t="s">
        <v>205</v>
      </c>
      <c r="I89" s="61" t="s">
        <v>98</v>
      </c>
      <c r="J89" s="60" t="s">
        <v>6</v>
      </c>
      <c r="K89" s="60" t="s">
        <v>93</v>
      </c>
      <c r="L89" s="60" t="s">
        <v>92</v>
      </c>
      <c r="M89" s="57" t="s">
        <v>91</v>
      </c>
    </row>
    <row r="90" spans="1:13" ht="15">
      <c r="A90" s="27" t="s">
        <v>21</v>
      </c>
      <c r="B90">
        <v>8372</v>
      </c>
      <c r="D90" s="2" t="s">
        <v>92</v>
      </c>
      <c r="E90" s="2" t="s">
        <v>92</v>
      </c>
      <c r="F90" s="25">
        <v>135</v>
      </c>
      <c r="G90" s="2" t="s">
        <v>222</v>
      </c>
      <c r="H90" s="2" t="s">
        <v>223</v>
      </c>
      <c r="I90" s="2" t="s">
        <v>241</v>
      </c>
      <c r="J90" s="3">
        <v>0.09</v>
      </c>
      <c r="K90" s="1" t="s">
        <v>95</v>
      </c>
      <c r="L90" s="1" t="s">
        <v>92</v>
      </c>
      <c r="M90" s="57" t="s">
        <v>91</v>
      </c>
    </row>
    <row r="91" spans="1:13" s="59" customFormat="1" ht="15">
      <c r="A91" s="58" t="s">
        <v>54</v>
      </c>
      <c r="B91" s="59">
        <v>6357</v>
      </c>
      <c r="C91" s="60"/>
      <c r="D91" s="61" t="s">
        <v>92</v>
      </c>
      <c r="E91" s="61" t="s">
        <v>91</v>
      </c>
      <c r="F91" s="62">
        <v>126</v>
      </c>
      <c r="G91" s="61" t="s">
        <v>104</v>
      </c>
      <c r="H91" s="61" t="s">
        <v>222</v>
      </c>
      <c r="I91" s="61" t="s">
        <v>94</v>
      </c>
      <c r="J91" s="63">
        <v>0.1</v>
      </c>
      <c r="K91" s="60" t="s">
        <v>95</v>
      </c>
      <c r="L91" s="61" t="s">
        <v>180</v>
      </c>
      <c r="M91" s="57" t="s">
        <v>91</v>
      </c>
    </row>
    <row r="92" spans="1:13" ht="15">
      <c r="A92" s="27" t="s">
        <v>10</v>
      </c>
      <c r="B92">
        <v>205</v>
      </c>
      <c r="D92" s="2" t="s">
        <v>92</v>
      </c>
      <c r="E92" s="2" t="s">
        <v>91</v>
      </c>
      <c r="F92" s="25">
        <v>115</v>
      </c>
      <c r="G92" s="2" t="s">
        <v>115</v>
      </c>
      <c r="H92" s="2" t="s">
        <v>115</v>
      </c>
      <c r="I92" s="2" t="s">
        <v>102</v>
      </c>
      <c r="J92" s="2" t="s">
        <v>180</v>
      </c>
      <c r="K92" s="1" t="s">
        <v>93</v>
      </c>
      <c r="L92" s="1" t="s">
        <v>91</v>
      </c>
      <c r="M92" s="57" t="s">
        <v>91</v>
      </c>
    </row>
    <row r="93" spans="1:13" s="59" customFormat="1" ht="15">
      <c r="A93" s="58" t="s">
        <v>17</v>
      </c>
      <c r="B93" s="59">
        <v>6196</v>
      </c>
      <c r="C93" s="60"/>
      <c r="D93" s="61" t="s">
        <v>92</v>
      </c>
      <c r="E93" s="61" t="s">
        <v>92</v>
      </c>
      <c r="F93" s="62">
        <v>125</v>
      </c>
      <c r="G93" s="61" t="s">
        <v>180</v>
      </c>
      <c r="H93" s="61" t="s">
        <v>180</v>
      </c>
      <c r="I93" s="61" t="s">
        <v>180</v>
      </c>
      <c r="J93" s="61" t="s">
        <v>180</v>
      </c>
      <c r="K93" s="60" t="s">
        <v>95</v>
      </c>
      <c r="L93" s="60" t="s">
        <v>92</v>
      </c>
      <c r="M93" s="57" t="s">
        <v>91</v>
      </c>
    </row>
    <row r="94" spans="1:13" ht="15">
      <c r="A94" s="27" t="s">
        <v>82</v>
      </c>
      <c r="B94">
        <v>22744</v>
      </c>
      <c r="D94" s="2" t="s">
        <v>92</v>
      </c>
      <c r="E94" s="2" t="s">
        <v>92</v>
      </c>
      <c r="F94" s="25">
        <v>134</v>
      </c>
      <c r="G94" s="2" t="s">
        <v>224</v>
      </c>
      <c r="H94" s="2" t="s">
        <v>216</v>
      </c>
      <c r="I94" s="2" t="s">
        <v>117</v>
      </c>
      <c r="J94" s="1" t="s">
        <v>180</v>
      </c>
      <c r="K94" s="1" t="s">
        <v>95</v>
      </c>
      <c r="L94" s="1" t="s">
        <v>92</v>
      </c>
      <c r="M94" s="57" t="s">
        <v>91</v>
      </c>
    </row>
    <row r="95" spans="1:13" s="59" customFormat="1" ht="15">
      <c r="A95" s="58" t="s">
        <v>9</v>
      </c>
      <c r="B95" s="59">
        <v>461</v>
      </c>
      <c r="C95" s="60"/>
      <c r="D95" s="61" t="s">
        <v>180</v>
      </c>
      <c r="E95" s="61" t="s">
        <v>91</v>
      </c>
      <c r="F95" s="62">
        <v>120</v>
      </c>
      <c r="G95" s="61" t="s">
        <v>153</v>
      </c>
      <c r="H95" s="61" t="s">
        <v>109</v>
      </c>
      <c r="I95" s="61" t="s">
        <v>103</v>
      </c>
      <c r="J95" s="63">
        <v>0</v>
      </c>
      <c r="K95" s="60" t="s">
        <v>95</v>
      </c>
      <c r="L95" s="60" t="s">
        <v>92</v>
      </c>
      <c r="M95" s="57" t="s">
        <v>91</v>
      </c>
    </row>
    <row r="96" spans="1:13" ht="15">
      <c r="A96" s="27" t="s">
        <v>49</v>
      </c>
      <c r="B96">
        <v>6344</v>
      </c>
      <c r="D96" s="2" t="s">
        <v>92</v>
      </c>
      <c r="E96" s="2" t="s">
        <v>92</v>
      </c>
      <c r="F96" s="25">
        <v>109</v>
      </c>
      <c r="G96" s="2" t="s">
        <v>225</v>
      </c>
      <c r="H96" s="2" t="s">
        <v>123</v>
      </c>
      <c r="I96" s="2" t="s">
        <v>240</v>
      </c>
      <c r="J96" s="3">
        <v>0.03</v>
      </c>
      <c r="K96" s="1" t="s">
        <v>95</v>
      </c>
      <c r="L96" s="1" t="s">
        <v>91</v>
      </c>
      <c r="M96" s="57" t="s">
        <v>92</v>
      </c>
    </row>
    <row r="97" spans="1:13" s="59" customFormat="1" ht="15">
      <c r="A97" s="58" t="s">
        <v>63</v>
      </c>
      <c r="B97" s="59">
        <v>3413</v>
      </c>
      <c r="C97" s="60"/>
      <c r="D97" s="61" t="s">
        <v>92</v>
      </c>
      <c r="E97" s="61" t="s">
        <v>91</v>
      </c>
      <c r="F97" s="62">
        <v>115</v>
      </c>
      <c r="G97" s="61" t="s">
        <v>180</v>
      </c>
      <c r="H97" s="61" t="s">
        <v>180</v>
      </c>
      <c r="I97" s="61" t="s">
        <v>109</v>
      </c>
      <c r="J97" s="63">
        <v>0.13</v>
      </c>
      <c r="K97" s="60" t="s">
        <v>95</v>
      </c>
      <c r="L97" s="61" t="s">
        <v>180</v>
      </c>
      <c r="M97" s="57" t="s">
        <v>91</v>
      </c>
    </row>
    <row r="98" spans="1:13" ht="15">
      <c r="A98" s="27" t="s">
        <v>85</v>
      </c>
      <c r="B98">
        <v>3037</v>
      </c>
      <c r="D98" s="2" t="s">
        <v>92</v>
      </c>
      <c r="E98" s="2" t="s">
        <v>91</v>
      </c>
      <c r="F98" s="25">
        <v>100</v>
      </c>
      <c r="G98" s="2" t="s">
        <v>113</v>
      </c>
      <c r="H98" s="2" t="s">
        <v>113</v>
      </c>
      <c r="I98" s="2" t="s">
        <v>109</v>
      </c>
      <c r="J98" s="3">
        <v>0.07</v>
      </c>
      <c r="K98" s="1" t="s">
        <v>95</v>
      </c>
      <c r="L98" s="2" t="s">
        <v>180</v>
      </c>
      <c r="M98" s="57" t="s">
        <v>91</v>
      </c>
    </row>
    <row r="99" spans="1:13" s="59" customFormat="1" ht="15">
      <c r="A99" s="58" t="s">
        <v>13</v>
      </c>
      <c r="B99" s="59">
        <v>68</v>
      </c>
      <c r="C99" s="60"/>
      <c r="D99" s="61" t="s">
        <v>180</v>
      </c>
      <c r="E99" s="61" t="s">
        <v>91</v>
      </c>
      <c r="F99" s="62">
        <v>100</v>
      </c>
      <c r="G99" s="61" t="s">
        <v>103</v>
      </c>
      <c r="H99" s="61" t="s">
        <v>102</v>
      </c>
      <c r="I99" s="61" t="s">
        <v>180</v>
      </c>
      <c r="J99" s="63">
        <v>0</v>
      </c>
      <c r="K99" s="60" t="s">
        <v>106</v>
      </c>
      <c r="L99" s="60" t="s">
        <v>92</v>
      </c>
      <c r="M99" s="57" t="s">
        <v>91</v>
      </c>
    </row>
    <row r="100" spans="1:13" ht="15">
      <c r="A100" s="27" t="s">
        <v>72</v>
      </c>
      <c r="B100">
        <v>3587</v>
      </c>
      <c r="D100" s="2" t="s">
        <v>92</v>
      </c>
      <c r="E100" s="2" t="s">
        <v>91</v>
      </c>
      <c r="F100" s="25">
        <v>105</v>
      </c>
      <c r="G100" s="2" t="s">
        <v>110</v>
      </c>
      <c r="H100" s="2" t="s">
        <v>109</v>
      </c>
      <c r="I100" s="2" t="s">
        <v>107</v>
      </c>
      <c r="J100" s="3">
        <v>0.01</v>
      </c>
      <c r="K100" s="1" t="s">
        <v>95</v>
      </c>
      <c r="L100" s="1" t="s">
        <v>92</v>
      </c>
      <c r="M100" s="57" t="s">
        <v>91</v>
      </c>
    </row>
    <row r="101" spans="1:13" s="59" customFormat="1" ht="15">
      <c r="A101" s="58" t="s">
        <v>42</v>
      </c>
      <c r="B101" s="59">
        <v>4862</v>
      </c>
      <c r="C101" s="60"/>
      <c r="D101" s="61" t="s">
        <v>92</v>
      </c>
      <c r="E101" s="61" t="s">
        <v>92</v>
      </c>
      <c r="F101" s="62">
        <v>135</v>
      </c>
      <c r="G101" s="61" t="s">
        <v>222</v>
      </c>
      <c r="H101" s="61" t="s">
        <v>180</v>
      </c>
      <c r="I101" s="61" t="s">
        <v>110</v>
      </c>
      <c r="J101" s="60" t="s">
        <v>180</v>
      </c>
      <c r="K101" s="60" t="s">
        <v>95</v>
      </c>
      <c r="L101" s="60" t="s">
        <v>92</v>
      </c>
      <c r="M101" s="57" t="s">
        <v>91</v>
      </c>
    </row>
    <row r="102" spans="4:13" ht="8.25" customHeight="1">
      <c r="D102" s="2"/>
      <c r="E102" s="2"/>
      <c r="F102" s="25"/>
      <c r="G102" s="2"/>
      <c r="H102" s="2"/>
      <c r="I102" s="2"/>
      <c r="J102" s="1"/>
      <c r="K102" s="1"/>
      <c r="L102" s="1"/>
      <c r="M102" s="57"/>
    </row>
    <row r="103" spans="1:13" s="59" customFormat="1" ht="15">
      <c r="A103" s="58" t="s">
        <v>76</v>
      </c>
      <c r="B103" s="65" t="s">
        <v>6</v>
      </c>
      <c r="C103" s="60"/>
      <c r="D103" s="61" t="s">
        <v>92</v>
      </c>
      <c r="E103" s="61" t="s">
        <v>92</v>
      </c>
      <c r="F103" s="62">
        <v>125</v>
      </c>
      <c r="G103" s="61" t="s">
        <v>180</v>
      </c>
      <c r="H103" s="61" t="s">
        <v>180</v>
      </c>
      <c r="I103" s="61" t="s">
        <v>180</v>
      </c>
      <c r="J103" s="60" t="s">
        <v>180</v>
      </c>
      <c r="K103" s="60" t="s">
        <v>180</v>
      </c>
      <c r="L103" s="61" t="s">
        <v>180</v>
      </c>
      <c r="M103" s="57" t="s">
        <v>91</v>
      </c>
    </row>
    <row r="104" spans="6:15" ht="15">
      <c r="F104" s="1"/>
      <c r="G104" s="1"/>
      <c r="H104" s="1"/>
      <c r="I104" s="26"/>
      <c r="J104" s="1"/>
      <c r="K104" s="2"/>
      <c r="L104" s="3"/>
      <c r="M104" s="6"/>
      <c r="N104" s="1"/>
      <c r="O104" s="1"/>
    </row>
    <row r="105" spans="1:4" ht="15">
      <c r="A105" s="29"/>
      <c r="B105" s="2"/>
      <c r="D105" s="1"/>
    </row>
    <row r="106" spans="1:3" ht="15">
      <c r="A106" s="111" t="s">
        <v>262</v>
      </c>
      <c r="B106" s="111"/>
      <c r="C106" s="111"/>
    </row>
    <row r="107" spans="1:3" ht="15">
      <c r="A107" s="120" t="s">
        <v>263</v>
      </c>
      <c r="B107" s="120"/>
      <c r="C107" s="120"/>
    </row>
    <row r="108" spans="1:3" ht="15">
      <c r="A108" s="30"/>
      <c r="C108"/>
    </row>
    <row r="109" spans="1:3" ht="15">
      <c r="A109" s="30"/>
      <c r="C109"/>
    </row>
    <row r="110" spans="1:3" ht="15">
      <c r="A110" s="30"/>
      <c r="C110"/>
    </row>
    <row r="111" spans="1:3" ht="15">
      <c r="A111" s="31"/>
      <c r="C111"/>
    </row>
    <row r="112" ht="15">
      <c r="C112"/>
    </row>
    <row r="113" ht="15">
      <c r="C113"/>
    </row>
    <row r="114" spans="1:3" ht="15">
      <c r="A114" s="32"/>
      <c r="C114"/>
    </row>
    <row r="115" spans="1:3" ht="15">
      <c r="A115" s="32"/>
      <c r="C115"/>
    </row>
    <row r="116" spans="1:3" ht="15">
      <c r="A116" s="32"/>
      <c r="C116"/>
    </row>
    <row r="117" spans="1:3" ht="15">
      <c r="A117" s="32"/>
      <c r="C117"/>
    </row>
    <row r="118" spans="1:3" ht="15">
      <c r="A118" s="32"/>
      <c r="C118"/>
    </row>
    <row r="119" spans="1:3" ht="15">
      <c r="A119" s="32"/>
      <c r="C119"/>
    </row>
    <row r="120" spans="1:3" ht="15">
      <c r="A120" s="32"/>
      <c r="C120"/>
    </row>
    <row r="121" spans="1:3" ht="15">
      <c r="A121" s="32"/>
      <c r="C121"/>
    </row>
    <row r="122" spans="1:3" ht="15">
      <c r="A122" s="32"/>
      <c r="C122"/>
    </row>
    <row r="123" ht="15">
      <c r="C123"/>
    </row>
    <row r="124" spans="1:3" ht="14.25" customHeight="1">
      <c r="A124" s="32"/>
      <c r="C124"/>
    </row>
    <row r="125" spans="1:3" ht="15">
      <c r="A125" s="32"/>
      <c r="C125"/>
    </row>
    <row r="126" spans="1:3" ht="15">
      <c r="A126" s="32"/>
      <c r="C126"/>
    </row>
    <row r="127" spans="1:3" ht="15">
      <c r="A127" s="32"/>
      <c r="C127"/>
    </row>
    <row r="128" spans="1:3" ht="15">
      <c r="A128" s="32"/>
      <c r="C128"/>
    </row>
    <row r="129" ht="15">
      <c r="C129"/>
    </row>
    <row r="130" spans="1:3" ht="15">
      <c r="A130" s="32"/>
      <c r="C130"/>
    </row>
    <row r="131" spans="1:3" ht="15">
      <c r="A131" s="32"/>
      <c r="C131"/>
    </row>
    <row r="132" spans="1:3" ht="15">
      <c r="A132" s="32"/>
      <c r="C132"/>
    </row>
    <row r="133" spans="1:3" ht="15">
      <c r="A133" s="32"/>
      <c r="C133"/>
    </row>
    <row r="134" ht="15">
      <c r="C134"/>
    </row>
    <row r="135" spans="1:3" ht="15">
      <c r="A135" s="32"/>
      <c r="C135"/>
    </row>
    <row r="136" spans="1:3" ht="15">
      <c r="A136" s="32"/>
      <c r="C136"/>
    </row>
    <row r="137" spans="1:3" ht="15">
      <c r="A137" s="32"/>
      <c r="C137"/>
    </row>
    <row r="138" spans="1:3" ht="15">
      <c r="A138" s="32"/>
      <c r="C138"/>
    </row>
    <row r="139" ht="15">
      <c r="C139"/>
    </row>
    <row r="140" ht="15">
      <c r="C140"/>
    </row>
  </sheetData>
  <sheetProtection/>
  <mergeCells count="1">
    <mergeCell ref="A107:C107"/>
  </mergeCells>
  <hyperlinks>
    <hyperlink ref="B8" r:id="rId1" display="Enrollment as of Oct 2011"/>
    <hyperlink ref="A107:C107" r:id="rId2" display="Summary Summary PDF.  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2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3.28125" style="27" bestFit="1" customWidth="1"/>
    <col min="2" max="2" width="3.00390625" style="0" customWidth="1"/>
    <col min="3" max="3" width="13.8515625" style="0" customWidth="1"/>
    <col min="4" max="4" width="18.57421875" style="0" customWidth="1"/>
    <col min="5" max="5" width="16.7109375" style="5" customWidth="1"/>
    <col min="6" max="6" width="16.7109375" style="0" customWidth="1"/>
    <col min="7" max="7" width="15.8515625" style="0" bestFit="1" customWidth="1"/>
    <col min="8" max="19" width="16.7109375" style="0" customWidth="1"/>
    <col min="20" max="20" width="9.421875" style="5" customWidth="1"/>
    <col min="21" max="38" width="16.7109375" style="0" customWidth="1"/>
    <col min="39" max="39" width="12.28125" style="0" bestFit="1" customWidth="1"/>
  </cols>
  <sheetData>
    <row r="1" spans="1:4" ht="23.25">
      <c r="A1" s="93" t="s">
        <v>248</v>
      </c>
      <c r="B1" s="86"/>
      <c r="C1" s="86"/>
      <c r="D1" s="87"/>
    </row>
    <row r="2" spans="1:4" ht="18.75">
      <c r="A2" s="94" t="s">
        <v>249</v>
      </c>
      <c r="B2" s="88"/>
      <c r="C2" s="88"/>
      <c r="D2" s="89"/>
    </row>
    <row r="3" spans="1:4" ht="18.75">
      <c r="A3" s="95" t="s">
        <v>250</v>
      </c>
      <c r="B3" s="88"/>
      <c r="C3" s="88"/>
      <c r="D3" s="89"/>
    </row>
    <row r="4" spans="1:4" ht="15">
      <c r="A4" s="96"/>
      <c r="B4" s="88"/>
      <c r="C4" s="88"/>
      <c r="D4" s="89"/>
    </row>
    <row r="5" spans="1:4" ht="18.75">
      <c r="A5" s="97" t="s">
        <v>257</v>
      </c>
      <c r="B5" s="90"/>
      <c r="C5" s="90"/>
      <c r="D5" s="91"/>
    </row>
    <row r="8" spans="1:39" s="81" customFormat="1" ht="29.25" thickBot="1">
      <c r="A8" s="81" t="s">
        <v>0</v>
      </c>
      <c r="E8" s="128" t="s">
        <v>136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  <c r="U8" s="128" t="s">
        <v>137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</row>
    <row r="9" spans="5:26" s="82" customFormat="1" ht="15"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9"/>
      <c r="U9" s="83"/>
      <c r="W9" s="84"/>
      <c r="Z9" s="85"/>
    </row>
    <row r="10" spans="1:39" s="10" customFormat="1" ht="300">
      <c r="A10" s="33"/>
      <c r="E10" s="15" t="s">
        <v>235</v>
      </c>
      <c r="F10" s="9" t="s">
        <v>149</v>
      </c>
      <c r="G10" s="21" t="s">
        <v>154</v>
      </c>
      <c r="H10" s="14" t="s">
        <v>155</v>
      </c>
      <c r="I10" s="9" t="s">
        <v>157</v>
      </c>
      <c r="J10" s="14" t="s">
        <v>156</v>
      </c>
      <c r="K10" s="14" t="s">
        <v>134</v>
      </c>
      <c r="L10" s="8" t="s">
        <v>132</v>
      </c>
      <c r="M10" s="9" t="s">
        <v>167</v>
      </c>
      <c r="N10" s="9" t="s">
        <v>135</v>
      </c>
      <c r="O10" s="9" t="s">
        <v>171</v>
      </c>
      <c r="P10" s="9" t="s">
        <v>133</v>
      </c>
      <c r="Q10" s="9" t="s">
        <v>148</v>
      </c>
      <c r="R10" s="9" t="s">
        <v>166</v>
      </c>
      <c r="S10" s="18" t="s">
        <v>169</v>
      </c>
      <c r="T10" s="20"/>
      <c r="U10" s="9" t="s">
        <v>141</v>
      </c>
      <c r="V10" s="9" t="s">
        <v>139</v>
      </c>
      <c r="W10" s="9" t="s">
        <v>158</v>
      </c>
      <c r="X10" s="9" t="s">
        <v>159</v>
      </c>
      <c r="Y10" s="9" t="s">
        <v>146</v>
      </c>
      <c r="Z10" s="18" t="s">
        <v>168</v>
      </c>
      <c r="AA10" s="9" t="s">
        <v>140</v>
      </c>
      <c r="AB10" s="9" t="s">
        <v>144</v>
      </c>
      <c r="AC10" s="9" t="s">
        <v>161</v>
      </c>
      <c r="AD10" s="9" t="s">
        <v>138</v>
      </c>
      <c r="AE10" s="9" t="s">
        <v>143</v>
      </c>
      <c r="AF10" s="9" t="s">
        <v>145</v>
      </c>
      <c r="AG10" s="9" t="s">
        <v>142</v>
      </c>
      <c r="AH10" s="9" t="s">
        <v>151</v>
      </c>
      <c r="AI10" s="9" t="s">
        <v>147</v>
      </c>
      <c r="AJ10" s="9" t="s">
        <v>150</v>
      </c>
      <c r="AK10" s="9" t="s">
        <v>160</v>
      </c>
      <c r="AL10" s="9" t="s">
        <v>165</v>
      </c>
      <c r="AM10" s="14" t="s">
        <v>172</v>
      </c>
    </row>
    <row r="11" spans="1:39" s="10" customFormat="1" ht="15">
      <c r="A11" s="33"/>
      <c r="E11" s="16"/>
      <c r="F11" s="8"/>
      <c r="G11" s="8"/>
      <c r="H11" s="8"/>
      <c r="I11" s="8"/>
      <c r="K11" s="8"/>
      <c r="L11" s="8"/>
      <c r="M11" s="8"/>
      <c r="N11" s="8"/>
      <c r="O11" s="8"/>
      <c r="P11" s="8"/>
      <c r="Q11" s="8"/>
      <c r="R11" s="8"/>
      <c r="S11" s="8"/>
      <c r="T11" s="1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12" customFormat="1" ht="15">
      <c r="A12" s="11" t="s">
        <v>164</v>
      </c>
      <c r="E12" s="13">
        <f aca="true" t="shared" si="0" ref="E12:S12">COUNTA(E13:E105)</f>
        <v>46</v>
      </c>
      <c r="F12" s="13">
        <f t="shared" si="0"/>
        <v>15</v>
      </c>
      <c r="G12" s="13">
        <f t="shared" si="0"/>
        <v>15</v>
      </c>
      <c r="H12" s="13">
        <f t="shared" si="0"/>
        <v>14</v>
      </c>
      <c r="I12" s="13">
        <f t="shared" si="0"/>
        <v>12</v>
      </c>
      <c r="J12" s="13">
        <f t="shared" si="0"/>
        <v>10</v>
      </c>
      <c r="K12" s="13">
        <f t="shared" si="0"/>
        <v>8</v>
      </c>
      <c r="L12" s="13">
        <f t="shared" si="0"/>
        <v>6</v>
      </c>
      <c r="M12" s="13">
        <f t="shared" si="0"/>
        <v>3</v>
      </c>
      <c r="N12" s="13">
        <f t="shared" si="0"/>
        <v>2</v>
      </c>
      <c r="O12" s="13">
        <f t="shared" si="0"/>
        <v>3</v>
      </c>
      <c r="P12" s="13">
        <f t="shared" si="0"/>
        <v>2</v>
      </c>
      <c r="Q12" s="13">
        <f t="shared" si="0"/>
        <v>1</v>
      </c>
      <c r="R12" s="13">
        <f t="shared" si="0"/>
        <v>1</v>
      </c>
      <c r="S12" s="13">
        <f t="shared" si="0"/>
        <v>1</v>
      </c>
      <c r="T12" s="16"/>
      <c r="U12" s="13">
        <f aca="true" t="shared" si="1" ref="U12:AM12">COUNTA(U13:U105)</f>
        <v>20</v>
      </c>
      <c r="V12" s="13">
        <f t="shared" si="1"/>
        <v>12</v>
      </c>
      <c r="W12" s="13">
        <f t="shared" si="1"/>
        <v>11</v>
      </c>
      <c r="X12" s="13">
        <f t="shared" si="1"/>
        <v>10</v>
      </c>
      <c r="Y12" s="13">
        <f t="shared" si="1"/>
        <v>9</v>
      </c>
      <c r="Z12" s="13">
        <f t="shared" si="1"/>
        <v>9</v>
      </c>
      <c r="AA12" s="13">
        <f t="shared" si="1"/>
        <v>6</v>
      </c>
      <c r="AB12" s="13">
        <f t="shared" si="1"/>
        <v>6</v>
      </c>
      <c r="AC12" s="13">
        <f t="shared" si="1"/>
        <v>5</v>
      </c>
      <c r="AD12" s="13">
        <f t="shared" si="1"/>
        <v>2</v>
      </c>
      <c r="AE12" s="13">
        <f t="shared" si="1"/>
        <v>1</v>
      </c>
      <c r="AF12" s="13">
        <f t="shared" si="1"/>
        <v>1</v>
      </c>
      <c r="AG12" s="13">
        <f t="shared" si="1"/>
        <v>1</v>
      </c>
      <c r="AH12" s="13">
        <f t="shared" si="1"/>
        <v>1</v>
      </c>
      <c r="AI12" s="13">
        <f t="shared" si="1"/>
        <v>1</v>
      </c>
      <c r="AJ12" s="13">
        <f t="shared" si="1"/>
        <v>1</v>
      </c>
      <c r="AK12" s="13">
        <f t="shared" si="1"/>
        <v>1</v>
      </c>
      <c r="AL12" s="13">
        <f t="shared" si="1"/>
        <v>1</v>
      </c>
      <c r="AM12" s="13">
        <f t="shared" si="1"/>
        <v>1</v>
      </c>
    </row>
    <row r="13" spans="1:39" s="69" customFormat="1" ht="15">
      <c r="A13" s="68" t="s">
        <v>47</v>
      </c>
      <c r="E13" s="70" t="s">
        <v>129</v>
      </c>
      <c r="F13" s="70" t="s">
        <v>129</v>
      </c>
      <c r="G13" s="70"/>
      <c r="H13" s="70"/>
      <c r="I13" s="70"/>
      <c r="J13" s="71" t="s">
        <v>129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ht="15">
      <c r="A14" s="27" t="s">
        <v>25</v>
      </c>
      <c r="C14" s="10"/>
      <c r="E14" s="24" t="s">
        <v>129</v>
      </c>
      <c r="F14" s="23" t="s">
        <v>129</v>
      </c>
      <c r="G14" s="23" t="s">
        <v>129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2"/>
      <c r="V14" s="23" t="s">
        <v>129</v>
      </c>
      <c r="W14" s="23"/>
      <c r="X14" s="23"/>
      <c r="Y14" s="23"/>
      <c r="Z14" s="23"/>
      <c r="AA14" s="23"/>
      <c r="AB14" s="23" t="s">
        <v>129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s="59" customFormat="1" ht="15">
      <c r="A15" s="58" t="s">
        <v>79</v>
      </c>
      <c r="C15" s="71"/>
      <c r="E15" s="72" t="s">
        <v>129</v>
      </c>
      <c r="F15" s="72"/>
      <c r="G15" s="72"/>
      <c r="H15" s="72"/>
      <c r="I15" s="72"/>
      <c r="J15" s="72"/>
      <c r="K15" s="72"/>
      <c r="L15" s="72"/>
      <c r="M15" s="72"/>
      <c r="N15" s="72" t="s">
        <v>129</v>
      </c>
      <c r="O15" s="72"/>
      <c r="P15" s="72"/>
      <c r="Q15" s="72"/>
      <c r="R15" s="72"/>
      <c r="S15" s="72"/>
      <c r="T15" s="72"/>
      <c r="U15" s="72" t="s">
        <v>129</v>
      </c>
      <c r="V15" s="72"/>
      <c r="W15" s="72"/>
      <c r="X15" s="72" t="s">
        <v>129</v>
      </c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ht="15">
      <c r="A16" s="27" t="s">
        <v>69</v>
      </c>
      <c r="C16" s="10"/>
      <c r="E16" s="24" t="s">
        <v>129</v>
      </c>
      <c r="F16" s="23"/>
      <c r="G16" s="23"/>
      <c r="H16" s="23"/>
      <c r="I16" s="23" t="s">
        <v>129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s="59" customFormat="1" ht="15">
      <c r="A17" s="58" t="s">
        <v>81</v>
      </c>
      <c r="C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 t="s">
        <v>129</v>
      </c>
      <c r="X17" s="72"/>
      <c r="Y17" s="72" t="s">
        <v>129</v>
      </c>
      <c r="Z17" s="72"/>
      <c r="AA17" s="72" t="s">
        <v>129</v>
      </c>
      <c r="AB17" s="72"/>
      <c r="AC17" s="72"/>
      <c r="AD17" s="72"/>
      <c r="AE17" s="72"/>
      <c r="AF17" s="72"/>
      <c r="AG17" s="72"/>
      <c r="AH17" s="72"/>
      <c r="AI17" s="72" t="s">
        <v>129</v>
      </c>
      <c r="AJ17" s="72"/>
      <c r="AK17" s="72"/>
      <c r="AL17" s="72"/>
      <c r="AM17" s="72"/>
    </row>
    <row r="18" spans="1:39" ht="15">
      <c r="A18" s="27" t="s">
        <v>74</v>
      </c>
      <c r="C18" s="10"/>
      <c r="E18" s="24" t="s">
        <v>129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s="59" customFormat="1" ht="15">
      <c r="A19" s="58" t="s">
        <v>56</v>
      </c>
      <c r="C19" s="71"/>
      <c r="E19" s="72" t="s">
        <v>129</v>
      </c>
      <c r="F19" s="72"/>
      <c r="G19" s="72"/>
      <c r="H19" s="72"/>
      <c r="I19" s="72" t="s">
        <v>129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ht="15">
      <c r="A20" s="27" t="s">
        <v>7</v>
      </c>
      <c r="C20" s="10"/>
      <c r="E20" s="24"/>
      <c r="F20" s="23" t="s">
        <v>129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3"/>
      <c r="V20" s="23"/>
      <c r="W20" s="23"/>
      <c r="X20" s="23"/>
      <c r="Y20" s="23"/>
      <c r="Z20" s="23" t="s">
        <v>129</v>
      </c>
      <c r="AA20" s="23"/>
      <c r="AB20" s="23"/>
      <c r="AC20" s="23"/>
      <c r="AD20" s="23" t="s">
        <v>129</v>
      </c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s="59" customFormat="1" ht="15">
      <c r="A21" s="58" t="s">
        <v>8</v>
      </c>
      <c r="C21" s="71"/>
      <c r="E21" s="72" t="s">
        <v>129</v>
      </c>
      <c r="F21" s="72"/>
      <c r="G21" s="72" t="s">
        <v>129</v>
      </c>
      <c r="H21" s="72" t="s">
        <v>129</v>
      </c>
      <c r="I21" s="72"/>
      <c r="J21" s="72"/>
      <c r="K21" s="72" t="s">
        <v>129</v>
      </c>
      <c r="L21" s="72"/>
      <c r="M21" s="72"/>
      <c r="N21" s="72"/>
      <c r="O21" s="72" t="s">
        <v>129</v>
      </c>
      <c r="P21" s="72"/>
      <c r="Q21" s="72"/>
      <c r="R21" s="72" t="s">
        <v>129</v>
      </c>
      <c r="S21" s="72"/>
      <c r="T21" s="72"/>
      <c r="U21" s="72"/>
      <c r="V21" s="72" t="s">
        <v>129</v>
      </c>
      <c r="W21" s="72"/>
      <c r="X21" s="72"/>
      <c r="Y21" s="72"/>
      <c r="Z21" s="72" t="s">
        <v>129</v>
      </c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1:39" ht="15">
      <c r="A22" s="27" t="s">
        <v>43</v>
      </c>
      <c r="C22" s="10"/>
      <c r="E22" s="24"/>
      <c r="F22" s="23"/>
      <c r="G22" s="23" t="s">
        <v>129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3"/>
      <c r="V22" s="23"/>
      <c r="W22" s="23"/>
      <c r="X22" s="23"/>
      <c r="Y22" s="23"/>
      <c r="Z22" s="23"/>
      <c r="AA22" s="23"/>
      <c r="AB22" s="23" t="s">
        <v>129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59" customFormat="1" ht="15">
      <c r="A23" s="58" t="s">
        <v>5</v>
      </c>
      <c r="C23" s="71"/>
      <c r="E23" s="72"/>
      <c r="F23" s="72"/>
      <c r="G23" s="72"/>
      <c r="H23" s="72"/>
      <c r="I23" s="72" t="s">
        <v>129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ht="15">
      <c r="A24" s="27" t="s">
        <v>57</v>
      </c>
      <c r="C24" s="10"/>
      <c r="E24" s="24"/>
      <c r="F24" s="23"/>
      <c r="G24" s="23"/>
      <c r="H24" s="23"/>
      <c r="I24" s="23" t="s">
        <v>129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59" customFormat="1" ht="15">
      <c r="A25" s="58" t="s">
        <v>65</v>
      </c>
      <c r="C25" s="71"/>
      <c r="E25" s="72" t="s">
        <v>129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ht="15">
      <c r="A26" s="27" t="s">
        <v>2</v>
      </c>
      <c r="C26" s="10"/>
      <c r="E26" s="2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59" customFormat="1" ht="15">
      <c r="A27" s="58" t="s">
        <v>16</v>
      </c>
      <c r="C27" s="71"/>
      <c r="E27" s="72"/>
      <c r="F27" s="72"/>
      <c r="G27" s="72"/>
      <c r="H27" s="72"/>
      <c r="I27" s="72"/>
      <c r="J27" s="72"/>
      <c r="K27" s="72"/>
      <c r="L27" s="72"/>
      <c r="M27" s="72" t="s">
        <v>129</v>
      </c>
      <c r="N27" s="72"/>
      <c r="O27" s="72"/>
      <c r="P27" s="72"/>
      <c r="Q27" s="72"/>
      <c r="R27" s="72"/>
      <c r="S27" s="72"/>
      <c r="T27" s="72"/>
      <c r="U27" s="72" t="s">
        <v>129</v>
      </c>
      <c r="V27" s="72"/>
      <c r="W27" s="72"/>
      <c r="X27" s="72" t="s">
        <v>129</v>
      </c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ht="15">
      <c r="A28" s="27" t="s">
        <v>80</v>
      </c>
      <c r="C28" s="10"/>
      <c r="E28" s="24"/>
      <c r="F28" s="23"/>
      <c r="G28" s="23" t="s">
        <v>129</v>
      </c>
      <c r="H28" s="23"/>
      <c r="I28" s="23"/>
      <c r="J28" s="23"/>
      <c r="K28" s="23" t="s">
        <v>129</v>
      </c>
      <c r="L28" s="23"/>
      <c r="M28" s="23"/>
      <c r="N28" s="23"/>
      <c r="O28" s="23"/>
      <c r="P28" s="23"/>
      <c r="Q28" s="23"/>
      <c r="R28" s="23"/>
      <c r="S28" s="23"/>
      <c r="T28" s="2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59" customFormat="1" ht="15">
      <c r="A29" s="58" t="s">
        <v>44</v>
      </c>
      <c r="C29" s="71"/>
      <c r="E29" s="72"/>
      <c r="F29" s="72"/>
      <c r="G29" s="72"/>
      <c r="H29" s="72"/>
      <c r="I29" s="72" t="s">
        <v>129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 t="s">
        <v>129</v>
      </c>
      <c r="AB29" s="72"/>
      <c r="AC29" s="72" t="s">
        <v>129</v>
      </c>
      <c r="AD29" s="72"/>
      <c r="AE29" s="72"/>
      <c r="AF29" s="72"/>
      <c r="AG29" s="72"/>
      <c r="AH29" s="72"/>
      <c r="AI29" s="72"/>
      <c r="AJ29" s="72"/>
      <c r="AK29" s="72"/>
      <c r="AL29" s="72"/>
      <c r="AM29" s="72"/>
    </row>
    <row r="30" spans="1:39" ht="15">
      <c r="A30" s="27" t="s">
        <v>23</v>
      </c>
      <c r="C30" s="10"/>
      <c r="E30" s="24" t="s">
        <v>129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3" t="s">
        <v>129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59" customFormat="1" ht="15">
      <c r="A31" s="58" t="s">
        <v>112</v>
      </c>
      <c r="C31" s="71"/>
      <c r="E31" s="72" t="s">
        <v>129</v>
      </c>
      <c r="F31" s="72" t="s">
        <v>129</v>
      </c>
      <c r="G31" s="72" t="s">
        <v>129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 t="s">
        <v>129</v>
      </c>
      <c r="V31" s="72" t="s">
        <v>129</v>
      </c>
      <c r="W31" s="72"/>
      <c r="X31" s="72" t="s">
        <v>129</v>
      </c>
      <c r="Y31" s="72"/>
      <c r="Z31" s="72"/>
      <c r="AA31" s="72"/>
      <c r="AB31" s="72"/>
      <c r="AC31" s="72" t="s">
        <v>129</v>
      </c>
      <c r="AD31" s="72"/>
      <c r="AE31" s="72"/>
      <c r="AF31" s="72"/>
      <c r="AG31" s="72" t="s">
        <v>129</v>
      </c>
      <c r="AH31" s="72"/>
      <c r="AI31" s="72"/>
      <c r="AJ31" s="72"/>
      <c r="AK31" s="72"/>
      <c r="AL31" s="72"/>
      <c r="AM31" s="72"/>
    </row>
    <row r="32" spans="1:39" ht="15">
      <c r="A32" s="27" t="s">
        <v>77</v>
      </c>
      <c r="C32" s="10"/>
      <c r="E32" s="24" t="s">
        <v>129</v>
      </c>
      <c r="F32" s="23"/>
      <c r="G32" s="23" t="s">
        <v>129</v>
      </c>
      <c r="H32" s="23" t="s">
        <v>129</v>
      </c>
      <c r="I32" s="23"/>
      <c r="J32" s="23" t="s">
        <v>129</v>
      </c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3" t="s">
        <v>129</v>
      </c>
      <c r="V32" s="23" t="s">
        <v>129</v>
      </c>
      <c r="W32" s="23" t="s">
        <v>129</v>
      </c>
      <c r="X32" s="23"/>
      <c r="Y32" s="23"/>
      <c r="Z32" s="23"/>
      <c r="AA32" s="23" t="s">
        <v>129</v>
      </c>
      <c r="AB32" s="23" t="s">
        <v>129</v>
      </c>
      <c r="AC32" s="23" t="s">
        <v>129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s="59" customFormat="1" ht="15">
      <c r="A33" s="58" t="s">
        <v>52</v>
      </c>
      <c r="C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 t="s">
        <v>129</v>
      </c>
      <c r="V33" s="72"/>
      <c r="W33" s="72" t="s">
        <v>129</v>
      </c>
      <c r="X33" s="72"/>
      <c r="Y33" s="72" t="s">
        <v>129</v>
      </c>
      <c r="Z33" s="72"/>
      <c r="AA33" s="72" t="s">
        <v>129</v>
      </c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</row>
    <row r="34" spans="1:39" ht="15">
      <c r="A34" s="27" t="s">
        <v>75</v>
      </c>
      <c r="C34" s="10"/>
      <c r="E34" s="24" t="s">
        <v>129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3" t="s">
        <v>129</v>
      </c>
      <c r="V34" s="23"/>
      <c r="W34" s="23"/>
      <c r="X34" s="23"/>
      <c r="Y34" s="23"/>
      <c r="Z34" s="23"/>
      <c r="AA34" s="23"/>
      <c r="AB34" s="23" t="s">
        <v>129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59" customFormat="1" ht="15">
      <c r="A35" s="58" t="s">
        <v>19</v>
      </c>
      <c r="C35" s="71"/>
      <c r="E35" s="72" t="s">
        <v>129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 t="s">
        <v>129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1:39" ht="15">
      <c r="A36" s="27" t="s">
        <v>88</v>
      </c>
      <c r="C36" s="10"/>
      <c r="E36" s="24" t="s">
        <v>129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s="59" customFormat="1" ht="15">
      <c r="A37" s="58" t="s">
        <v>37</v>
      </c>
      <c r="C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39" ht="15">
      <c r="A38" s="27" t="s">
        <v>87</v>
      </c>
      <c r="C38" s="10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3" t="s">
        <v>129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59" customFormat="1" ht="15">
      <c r="A39" s="58" t="s">
        <v>131</v>
      </c>
      <c r="C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 t="s">
        <v>129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 t="s">
        <v>129</v>
      </c>
      <c r="AD39" s="72"/>
      <c r="AE39" s="72"/>
      <c r="AF39" s="72"/>
      <c r="AG39" s="72"/>
      <c r="AH39" s="72"/>
      <c r="AI39" s="72"/>
      <c r="AJ39" s="72"/>
      <c r="AK39" s="72"/>
      <c r="AL39" s="72"/>
      <c r="AM39" s="72" t="s">
        <v>129</v>
      </c>
    </row>
    <row r="40" spans="1:39" ht="15">
      <c r="A40" s="27" t="s">
        <v>31</v>
      </c>
      <c r="C40" s="10"/>
      <c r="E40" s="24" t="s">
        <v>129</v>
      </c>
      <c r="F40" s="23"/>
      <c r="G40" s="23"/>
      <c r="H40" s="23" t="s">
        <v>129</v>
      </c>
      <c r="I40" s="23"/>
      <c r="J40" s="23" t="s">
        <v>129</v>
      </c>
      <c r="K40" s="23"/>
      <c r="L40" s="23" t="s">
        <v>129</v>
      </c>
      <c r="M40" s="23"/>
      <c r="N40" s="23" t="s">
        <v>129</v>
      </c>
      <c r="O40" s="23" t="s">
        <v>129</v>
      </c>
      <c r="P40" s="23"/>
      <c r="Q40" s="23"/>
      <c r="R40" s="23"/>
      <c r="S40" s="23"/>
      <c r="T40" s="24"/>
      <c r="U40" s="23" t="s">
        <v>129</v>
      </c>
      <c r="V40" s="23" t="s">
        <v>129</v>
      </c>
      <c r="W40" s="23"/>
      <c r="X40" s="23"/>
      <c r="Y40" s="23"/>
      <c r="Z40" s="23" t="s">
        <v>129</v>
      </c>
      <c r="AA40" s="23"/>
      <c r="AB40" s="23"/>
      <c r="AC40" s="23" t="s">
        <v>129</v>
      </c>
      <c r="AD40" s="23" t="s">
        <v>129</v>
      </c>
      <c r="AE40" s="23"/>
      <c r="AF40" s="23"/>
      <c r="AG40" s="23"/>
      <c r="AH40" s="23"/>
      <c r="AI40" s="23"/>
      <c r="AJ40" s="23" t="s">
        <v>129</v>
      </c>
      <c r="AK40" s="23"/>
      <c r="AL40" s="23"/>
      <c r="AM40" s="23"/>
    </row>
    <row r="41" spans="1:39" s="59" customFormat="1" ht="15">
      <c r="A41" s="58" t="s">
        <v>66</v>
      </c>
      <c r="C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 t="s">
        <v>129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39" ht="15">
      <c r="A42" s="27" t="s">
        <v>36</v>
      </c>
      <c r="C42" s="10"/>
      <c r="E42" s="24"/>
      <c r="F42" s="23" t="s">
        <v>129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s="59" customFormat="1" ht="15">
      <c r="A43" s="58" t="s">
        <v>71</v>
      </c>
      <c r="C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1:39" ht="15">
      <c r="A44" s="27" t="s">
        <v>3</v>
      </c>
      <c r="C44" s="10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3"/>
      <c r="V44" s="23"/>
      <c r="W44" s="23" t="s">
        <v>129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s="59" customFormat="1" ht="15">
      <c r="A45" s="58" t="s">
        <v>4</v>
      </c>
      <c r="C45" s="71"/>
      <c r="E45" s="72" t="s">
        <v>129</v>
      </c>
      <c r="F45" s="72"/>
      <c r="G45" s="72"/>
      <c r="H45" s="72"/>
      <c r="I45" s="72"/>
      <c r="J45" s="72"/>
      <c r="K45" s="72" t="s">
        <v>129</v>
      </c>
      <c r="L45" s="72"/>
      <c r="M45" s="72"/>
      <c r="N45" s="72"/>
      <c r="O45" s="72"/>
      <c r="P45" s="72"/>
      <c r="Q45" s="72"/>
      <c r="R45" s="72"/>
      <c r="S45" s="72"/>
      <c r="T45" s="72"/>
      <c r="U45" s="72" t="s">
        <v>129</v>
      </c>
      <c r="V45" s="72"/>
      <c r="W45" s="72"/>
      <c r="X45" s="72"/>
      <c r="Y45" s="72" t="s">
        <v>129</v>
      </c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39" ht="15">
      <c r="A46" s="27" t="s">
        <v>46</v>
      </c>
      <c r="C46" s="10"/>
      <c r="E46" s="24" t="s">
        <v>129</v>
      </c>
      <c r="F46" s="23" t="s">
        <v>129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s="59" customFormat="1" ht="15">
      <c r="A47" s="58" t="s">
        <v>67</v>
      </c>
      <c r="C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 t="s">
        <v>129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</row>
    <row r="48" spans="1:39" ht="15">
      <c r="A48" s="27" t="s">
        <v>34</v>
      </c>
      <c r="C48" s="10"/>
      <c r="E48" s="2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s="59" customFormat="1" ht="15">
      <c r="A49" s="58" t="s">
        <v>1</v>
      </c>
      <c r="C49" s="71"/>
      <c r="E49" s="72" t="s">
        <v>129</v>
      </c>
      <c r="F49" s="72"/>
      <c r="G49" s="72"/>
      <c r="H49" s="72" t="s">
        <v>129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1:39" ht="15">
      <c r="A50" s="27" t="s">
        <v>60</v>
      </c>
      <c r="C50" s="10"/>
      <c r="E50" s="2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s="59" customFormat="1" ht="15">
      <c r="A51" s="58" t="s">
        <v>26</v>
      </c>
      <c r="C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</row>
    <row r="52" spans="1:39" ht="15">
      <c r="A52" s="27" t="s">
        <v>29</v>
      </c>
      <c r="C52" s="10"/>
      <c r="E52" s="24" t="s">
        <v>129</v>
      </c>
      <c r="F52" s="23" t="s">
        <v>129</v>
      </c>
      <c r="G52" s="23"/>
      <c r="H52" s="23"/>
      <c r="I52" s="23"/>
      <c r="J52" s="23" t="s">
        <v>129</v>
      </c>
      <c r="K52" s="23"/>
      <c r="L52" s="23"/>
      <c r="M52" s="23"/>
      <c r="N52" s="23"/>
      <c r="O52" s="23"/>
      <c r="P52" s="23"/>
      <c r="Q52" s="23" t="s">
        <v>129</v>
      </c>
      <c r="R52" s="23"/>
      <c r="S52" s="23"/>
      <c r="T52" s="24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59" customFormat="1" ht="15">
      <c r="A53" s="58" t="s">
        <v>83</v>
      </c>
      <c r="C53" s="71"/>
      <c r="E53" s="72"/>
      <c r="F53" s="72" t="s">
        <v>129</v>
      </c>
      <c r="G53" s="72"/>
      <c r="H53" s="72"/>
      <c r="I53" s="72"/>
      <c r="J53" s="72" t="s">
        <v>129</v>
      </c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</row>
    <row r="54" spans="1:39" ht="15">
      <c r="A54" s="27" t="s">
        <v>33</v>
      </c>
      <c r="C54" s="10"/>
      <c r="E54" s="2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59" customFormat="1" ht="15">
      <c r="A55" s="58" t="s">
        <v>59</v>
      </c>
      <c r="C55" s="71"/>
      <c r="E55" s="72"/>
      <c r="F55" s="72"/>
      <c r="G55" s="72" t="s">
        <v>129</v>
      </c>
      <c r="H55" s="72"/>
      <c r="I55" s="72"/>
      <c r="J55" s="72"/>
      <c r="K55" s="72"/>
      <c r="L55" s="72" t="s">
        <v>129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</row>
    <row r="56" spans="1:39" ht="15">
      <c r="A56" s="27" t="s">
        <v>40</v>
      </c>
      <c r="C56" s="10"/>
      <c r="E56" s="24" t="s">
        <v>129</v>
      </c>
      <c r="F56" s="23"/>
      <c r="G56" s="23"/>
      <c r="H56" s="23"/>
      <c r="I56" s="23"/>
      <c r="J56" s="23"/>
      <c r="K56" s="23" t="s">
        <v>129</v>
      </c>
      <c r="L56" s="23"/>
      <c r="M56" s="23"/>
      <c r="N56" s="23"/>
      <c r="O56" s="23"/>
      <c r="P56" s="23"/>
      <c r="Q56" s="23"/>
      <c r="R56" s="23"/>
      <c r="S56" s="23"/>
      <c r="T56" s="24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s="59" customFormat="1" ht="15">
      <c r="A57" s="58" t="s">
        <v>41</v>
      </c>
      <c r="C57" s="71"/>
      <c r="E57" s="72"/>
      <c r="F57" s="72"/>
      <c r="G57" s="72"/>
      <c r="H57" s="72"/>
      <c r="I57" s="72"/>
      <c r="J57" s="72" t="s">
        <v>129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 t="s">
        <v>129</v>
      </c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</row>
    <row r="58" spans="1:39" ht="15">
      <c r="A58" s="27" t="s">
        <v>152</v>
      </c>
      <c r="C58" s="10"/>
      <c r="E58" s="2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4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s="59" customFormat="1" ht="15">
      <c r="A59" s="58" t="s">
        <v>24</v>
      </c>
      <c r="C59" s="71"/>
      <c r="E59" s="72" t="s">
        <v>129</v>
      </c>
      <c r="F59" s="72"/>
      <c r="G59" s="72"/>
      <c r="H59" s="72"/>
      <c r="I59" s="72" t="s">
        <v>129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 t="s">
        <v>129</v>
      </c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1:39" ht="15">
      <c r="A60" s="27" t="s">
        <v>11</v>
      </c>
      <c r="C60" s="10"/>
      <c r="E60" s="24" t="s">
        <v>129</v>
      </c>
      <c r="F60" s="23"/>
      <c r="G60" s="23"/>
      <c r="H60" s="23" t="s">
        <v>129</v>
      </c>
      <c r="I60" s="23" t="s">
        <v>129</v>
      </c>
      <c r="J60" s="23"/>
      <c r="K60" s="23" t="s">
        <v>129</v>
      </c>
      <c r="L60" s="23"/>
      <c r="M60" s="23"/>
      <c r="N60" s="23"/>
      <c r="O60" s="23"/>
      <c r="P60" s="23"/>
      <c r="Q60" s="23"/>
      <c r="R60" s="23"/>
      <c r="S60" s="23"/>
      <c r="T60" s="24"/>
      <c r="U60" s="23"/>
      <c r="V60" s="23"/>
      <c r="W60" s="23" t="s">
        <v>129</v>
      </c>
      <c r="X60" s="23"/>
      <c r="Y60" s="23" t="s">
        <v>129</v>
      </c>
      <c r="Z60" s="23"/>
      <c r="AA60" s="23"/>
      <c r="AB60" s="23"/>
      <c r="AC60" s="23"/>
      <c r="AD60" s="23"/>
      <c r="AE60" s="23"/>
      <c r="AF60" s="23"/>
      <c r="AG60" s="23"/>
      <c r="AH60" s="23" t="s">
        <v>129</v>
      </c>
      <c r="AI60" s="23"/>
      <c r="AJ60" s="23"/>
      <c r="AK60" s="23"/>
      <c r="AL60" s="23"/>
      <c r="AM60" s="23"/>
    </row>
    <row r="61" spans="1:39" s="59" customFormat="1" ht="15">
      <c r="A61" s="58" t="s">
        <v>55</v>
      </c>
      <c r="C61" s="71"/>
      <c r="E61" s="72" t="s">
        <v>129</v>
      </c>
      <c r="F61" s="72"/>
      <c r="G61" s="72"/>
      <c r="H61" s="72" t="s">
        <v>129</v>
      </c>
      <c r="I61" s="72" t="s">
        <v>129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 t="s">
        <v>129</v>
      </c>
      <c r="X61" s="72"/>
      <c r="Y61" s="72"/>
      <c r="Z61" s="72" t="s">
        <v>129</v>
      </c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</row>
    <row r="62" spans="1:39" ht="15">
      <c r="A62" s="27" t="s">
        <v>89</v>
      </c>
      <c r="C62" s="10"/>
      <c r="E62" s="24" t="s">
        <v>129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4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s="59" customFormat="1" ht="15">
      <c r="A63" s="58" t="s">
        <v>58</v>
      </c>
      <c r="C63" s="71"/>
      <c r="E63" s="72" t="s">
        <v>129</v>
      </c>
      <c r="F63" s="72" t="s">
        <v>129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</row>
    <row r="64" spans="1:39" ht="15">
      <c r="A64" s="27" t="s">
        <v>84</v>
      </c>
      <c r="C64" s="10"/>
      <c r="E64" s="2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4"/>
      <c r="U64" s="23"/>
      <c r="V64" s="23"/>
      <c r="W64" s="23"/>
      <c r="X64" s="23" t="s">
        <v>129</v>
      </c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s="59" customFormat="1" ht="15">
      <c r="A65" s="58" t="s">
        <v>38</v>
      </c>
      <c r="C65" s="71"/>
      <c r="E65" s="72" t="s">
        <v>129</v>
      </c>
      <c r="F65" s="72"/>
      <c r="G65" s="72"/>
      <c r="H65" s="72"/>
      <c r="I65" s="72"/>
      <c r="J65" s="72" t="s">
        <v>129</v>
      </c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 t="s">
        <v>129</v>
      </c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</row>
    <row r="66" spans="1:39" ht="15">
      <c r="A66" s="27" t="s">
        <v>35</v>
      </c>
      <c r="C66" s="10"/>
      <c r="E66" s="24"/>
      <c r="F66" s="23"/>
      <c r="G66" s="23"/>
      <c r="H66" s="23"/>
      <c r="I66" s="23"/>
      <c r="J66" s="23" t="s">
        <v>129</v>
      </c>
      <c r="K66" s="23"/>
      <c r="L66" s="23"/>
      <c r="M66" s="23"/>
      <c r="N66" s="23"/>
      <c r="O66" s="23"/>
      <c r="P66" s="23"/>
      <c r="Q66" s="23"/>
      <c r="R66" s="23"/>
      <c r="S66" s="23"/>
      <c r="T66" s="24"/>
      <c r="U66" s="23"/>
      <c r="V66" s="23" t="s">
        <v>129</v>
      </c>
      <c r="W66" s="23"/>
      <c r="X66" s="23" t="s">
        <v>129</v>
      </c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s="59" customFormat="1" ht="15">
      <c r="A67" s="58" t="s">
        <v>70</v>
      </c>
      <c r="C67" s="71"/>
      <c r="E67" s="72"/>
      <c r="F67" s="72"/>
      <c r="G67" s="72" t="s">
        <v>129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 t="s">
        <v>129</v>
      </c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</row>
    <row r="68" spans="1:39" ht="15">
      <c r="A68" s="27" t="s">
        <v>32</v>
      </c>
      <c r="C68" s="10"/>
      <c r="E68" s="24" t="s">
        <v>129</v>
      </c>
      <c r="F68" s="23"/>
      <c r="G68" s="23"/>
      <c r="H68" s="23"/>
      <c r="I68" s="23"/>
      <c r="J68" s="23"/>
      <c r="K68" s="23" t="s">
        <v>129</v>
      </c>
      <c r="L68" s="23"/>
      <c r="M68" s="23"/>
      <c r="N68" s="23"/>
      <c r="O68" s="23"/>
      <c r="P68" s="23"/>
      <c r="Q68" s="23"/>
      <c r="R68" s="23"/>
      <c r="S68" s="23"/>
      <c r="T68" s="24"/>
      <c r="U68" s="23" t="s">
        <v>129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s="59" customFormat="1" ht="15">
      <c r="A69" s="58" t="s">
        <v>53</v>
      </c>
      <c r="C69" s="71"/>
      <c r="E69" s="72"/>
      <c r="F69" s="72"/>
      <c r="G69" s="72"/>
      <c r="H69" s="72"/>
      <c r="I69" s="72"/>
      <c r="J69" s="72"/>
      <c r="K69" s="72"/>
      <c r="L69" s="72"/>
      <c r="M69" s="72" t="s">
        <v>129</v>
      </c>
      <c r="N69" s="72"/>
      <c r="O69" s="72"/>
      <c r="P69" s="72"/>
      <c r="Q69" s="72"/>
      <c r="R69" s="72"/>
      <c r="S69" s="72"/>
      <c r="T69" s="72"/>
      <c r="U69" s="72" t="s">
        <v>129</v>
      </c>
      <c r="V69" s="72" t="s">
        <v>129</v>
      </c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</row>
    <row r="70" spans="1:39" ht="15">
      <c r="A70" s="27" t="s">
        <v>22</v>
      </c>
      <c r="C70" s="10"/>
      <c r="E70" s="24"/>
      <c r="F70" s="23" t="s">
        <v>129</v>
      </c>
      <c r="G70" s="23" t="s">
        <v>129</v>
      </c>
      <c r="H70" s="23"/>
      <c r="I70" s="23"/>
      <c r="J70" s="23"/>
      <c r="K70" s="23"/>
      <c r="L70" s="23" t="s">
        <v>129</v>
      </c>
      <c r="M70" s="23"/>
      <c r="N70" s="23"/>
      <c r="O70" s="23"/>
      <c r="P70" s="23"/>
      <c r="Q70" s="23"/>
      <c r="R70" s="23"/>
      <c r="S70" s="23"/>
      <c r="T70" s="24"/>
      <c r="U70" s="23" t="s">
        <v>129</v>
      </c>
      <c r="V70" s="23" t="s">
        <v>129</v>
      </c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s="59" customFormat="1" ht="15">
      <c r="A71" s="58" t="s">
        <v>162</v>
      </c>
      <c r="C71" s="71"/>
      <c r="E71" s="72"/>
      <c r="F71" s="72"/>
      <c r="G71" s="72" t="s">
        <v>129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</row>
    <row r="72" spans="1:39" ht="15">
      <c r="A72" s="28" t="s">
        <v>126</v>
      </c>
      <c r="C72" s="10"/>
      <c r="E72" s="24" t="s">
        <v>129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/>
      <c r="U72" s="23"/>
      <c r="V72" s="23"/>
      <c r="W72" s="23"/>
      <c r="X72" s="23"/>
      <c r="Y72" s="23"/>
      <c r="Z72" s="23" t="s">
        <v>129</v>
      </c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s="59" customFormat="1" ht="15">
      <c r="A73" s="58" t="s">
        <v>86</v>
      </c>
      <c r="C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 t="s">
        <v>129</v>
      </c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 t="s">
        <v>129</v>
      </c>
      <c r="AM73" s="72"/>
    </row>
    <row r="74" spans="1:39" ht="15">
      <c r="A74" s="27" t="s">
        <v>27</v>
      </c>
      <c r="C74" s="10"/>
      <c r="E74" s="24"/>
      <c r="F74" s="23" t="s">
        <v>129</v>
      </c>
      <c r="G74" s="23"/>
      <c r="H74" s="23" t="s">
        <v>129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4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s="59" customFormat="1" ht="15">
      <c r="A75" s="58" t="s">
        <v>28</v>
      </c>
      <c r="C75" s="71"/>
      <c r="E75" s="72"/>
      <c r="F75" s="72"/>
      <c r="G75" s="72"/>
      <c r="H75" s="72" t="s">
        <v>129</v>
      </c>
      <c r="I75" s="72" t="s">
        <v>129</v>
      </c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 t="s">
        <v>129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</row>
    <row r="76" spans="1:39" ht="15">
      <c r="A76" s="27" t="s">
        <v>14</v>
      </c>
      <c r="C76" s="10"/>
      <c r="E76" s="24"/>
      <c r="F76" s="23"/>
      <c r="G76" s="23" t="s">
        <v>129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4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s="59" customFormat="1" ht="15">
      <c r="A77" s="58" t="s">
        <v>64</v>
      </c>
      <c r="C77" s="71"/>
      <c r="E77" s="72"/>
      <c r="F77" s="72"/>
      <c r="G77" s="72"/>
      <c r="H77" s="72" t="s">
        <v>129</v>
      </c>
      <c r="I77" s="72"/>
      <c r="J77" s="72"/>
      <c r="K77" s="72"/>
      <c r="L77" s="72"/>
      <c r="M77" s="72" t="s">
        <v>129</v>
      </c>
      <c r="N77" s="72"/>
      <c r="O77" s="72"/>
      <c r="P77" s="72"/>
      <c r="Q77" s="72"/>
      <c r="R77" s="72"/>
      <c r="S77" s="72"/>
      <c r="T77" s="72"/>
      <c r="U77" s="72"/>
      <c r="V77" s="72" t="s">
        <v>129</v>
      </c>
      <c r="W77" s="72" t="s">
        <v>129</v>
      </c>
      <c r="X77" s="72" t="s">
        <v>129</v>
      </c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</row>
    <row r="78" spans="1:39" ht="15">
      <c r="A78" s="27" t="s">
        <v>73</v>
      </c>
      <c r="C78" s="10"/>
      <c r="E78" s="24" t="s">
        <v>129</v>
      </c>
      <c r="F78" s="23"/>
      <c r="G78" s="23"/>
      <c r="H78" s="23" t="s">
        <v>129</v>
      </c>
      <c r="I78" s="23"/>
      <c r="J78" s="23"/>
      <c r="K78" s="23"/>
      <c r="L78" s="23" t="s">
        <v>129</v>
      </c>
      <c r="M78" s="23"/>
      <c r="N78" s="23"/>
      <c r="O78" s="23"/>
      <c r="P78" s="23" t="s">
        <v>129</v>
      </c>
      <c r="Q78" s="23"/>
      <c r="R78" s="23"/>
      <c r="S78" s="23"/>
      <c r="T78" s="24"/>
      <c r="U78" s="23"/>
      <c r="V78" s="23"/>
      <c r="W78" s="23"/>
      <c r="X78" s="23" t="s">
        <v>129</v>
      </c>
      <c r="Y78" s="23" t="s">
        <v>129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s="59" customFormat="1" ht="15">
      <c r="A79" s="58" t="s">
        <v>51</v>
      </c>
      <c r="C79" s="71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 t="s">
        <v>129</v>
      </c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</row>
    <row r="80" spans="1:39" ht="15">
      <c r="A80" s="27" t="s">
        <v>50</v>
      </c>
      <c r="C80" s="10"/>
      <c r="E80" s="24" t="s">
        <v>129</v>
      </c>
      <c r="F80" s="23"/>
      <c r="G80" s="23" t="s">
        <v>129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4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s="59" customFormat="1" ht="15">
      <c r="A81" s="58" t="s">
        <v>15</v>
      </c>
      <c r="C81" s="71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</row>
    <row r="82" spans="1:39" ht="15">
      <c r="A82" s="27" t="s">
        <v>45</v>
      </c>
      <c r="C82" s="10"/>
      <c r="E82" s="24" t="s">
        <v>129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4"/>
      <c r="U82" s="23"/>
      <c r="V82" s="23"/>
      <c r="W82" s="23"/>
      <c r="X82" s="23"/>
      <c r="Y82" s="23"/>
      <c r="Z82" s="23" t="s">
        <v>129</v>
      </c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s="59" customFormat="1" ht="15">
      <c r="A83" s="58" t="s">
        <v>30</v>
      </c>
      <c r="C83" s="71"/>
      <c r="E83" s="72"/>
      <c r="F83" s="72"/>
      <c r="G83" s="72" t="s">
        <v>129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 t="s">
        <v>129</v>
      </c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</row>
    <row r="84" spans="1:39" ht="15">
      <c r="A84" s="27" t="s">
        <v>20</v>
      </c>
      <c r="C84" s="10"/>
      <c r="E84" s="24" t="s">
        <v>129</v>
      </c>
      <c r="F84" s="23"/>
      <c r="G84" s="23"/>
      <c r="H84" s="23"/>
      <c r="I84" s="23"/>
      <c r="J84" s="23" t="s">
        <v>129</v>
      </c>
      <c r="K84" s="23"/>
      <c r="L84" s="23"/>
      <c r="M84" s="23"/>
      <c r="N84" s="23"/>
      <c r="O84" s="23"/>
      <c r="P84" s="23"/>
      <c r="Q84" s="23"/>
      <c r="R84" s="23"/>
      <c r="S84" s="23"/>
      <c r="T84" s="24"/>
      <c r="U84" s="23" t="s">
        <v>129</v>
      </c>
      <c r="V84" s="23"/>
      <c r="W84" s="23"/>
      <c r="X84" s="23"/>
      <c r="Y84" s="23" t="s">
        <v>129</v>
      </c>
      <c r="Z84" s="23"/>
      <c r="AA84" s="23" t="s">
        <v>129</v>
      </c>
      <c r="AB84" s="23" t="s">
        <v>129</v>
      </c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s="59" customFormat="1" ht="15">
      <c r="A85" s="58" t="s">
        <v>18</v>
      </c>
      <c r="C85" s="71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</row>
    <row r="86" spans="1:39" ht="15">
      <c r="A86" s="27" t="s">
        <v>48</v>
      </c>
      <c r="C86" s="10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4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s="59" customFormat="1" ht="15">
      <c r="A87" s="58" t="s">
        <v>61</v>
      </c>
      <c r="C87" s="71"/>
      <c r="E87" s="72" t="s">
        <v>129</v>
      </c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</row>
    <row r="88" spans="1:39" ht="15">
      <c r="A88" s="27" t="s">
        <v>78</v>
      </c>
      <c r="C88" s="10"/>
      <c r="E88" s="24"/>
      <c r="F88" s="23"/>
      <c r="G88" s="23"/>
      <c r="H88" s="23" t="s">
        <v>129</v>
      </c>
      <c r="I88" s="23"/>
      <c r="J88" s="23"/>
      <c r="K88" s="23"/>
      <c r="L88" s="23" t="s">
        <v>129</v>
      </c>
      <c r="M88" s="23"/>
      <c r="N88" s="23"/>
      <c r="O88" s="23"/>
      <c r="P88" s="23"/>
      <c r="Q88" s="23"/>
      <c r="R88" s="23"/>
      <c r="S88" s="23"/>
      <c r="T88" s="24"/>
      <c r="U88" s="23" t="s">
        <v>129</v>
      </c>
      <c r="V88" s="23"/>
      <c r="W88" s="23"/>
      <c r="X88" s="23"/>
      <c r="Y88" s="23"/>
      <c r="Z88" s="23"/>
      <c r="AA88" s="23" t="s">
        <v>129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s="59" customFormat="1" ht="15">
      <c r="A89" s="58" t="s">
        <v>68</v>
      </c>
      <c r="C89" s="71"/>
      <c r="E89" s="72" t="s">
        <v>129</v>
      </c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 t="s">
        <v>129</v>
      </c>
      <c r="AF89" s="72"/>
      <c r="AG89" s="72"/>
      <c r="AH89" s="72"/>
      <c r="AI89" s="72"/>
      <c r="AJ89" s="72"/>
      <c r="AK89" s="72"/>
      <c r="AL89" s="72"/>
      <c r="AM89" s="72"/>
    </row>
    <row r="90" spans="1:39" ht="15">
      <c r="A90" s="27" t="s">
        <v>121</v>
      </c>
      <c r="C90" s="10"/>
      <c r="E90" s="2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</row>
    <row r="91" spans="1:39" s="59" customFormat="1" ht="15">
      <c r="A91" s="58" t="s">
        <v>62</v>
      </c>
      <c r="C91" s="71"/>
      <c r="E91" s="72" t="s">
        <v>129</v>
      </c>
      <c r="F91" s="72" t="s">
        <v>129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</row>
    <row r="92" spans="1:39" ht="15">
      <c r="A92" s="27" t="s">
        <v>12</v>
      </c>
      <c r="C92" s="10"/>
      <c r="E92" s="24" t="s">
        <v>129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4"/>
      <c r="U92" s="23"/>
      <c r="V92" s="23"/>
      <c r="W92" s="23"/>
      <c r="X92" s="23"/>
      <c r="Y92" s="23" t="s">
        <v>129</v>
      </c>
      <c r="Z92" s="23" t="s">
        <v>129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</row>
    <row r="93" spans="1:39" s="59" customFormat="1" ht="15">
      <c r="A93" s="58" t="s">
        <v>39</v>
      </c>
      <c r="C93" s="71"/>
      <c r="E93" s="72"/>
      <c r="F93" s="72" t="s">
        <v>129</v>
      </c>
      <c r="G93" s="72"/>
      <c r="H93" s="72"/>
      <c r="I93" s="72"/>
      <c r="J93" s="72"/>
      <c r="K93" s="72" t="s">
        <v>129</v>
      </c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</row>
    <row r="94" spans="1:39" ht="15">
      <c r="A94" s="27" t="s">
        <v>21</v>
      </c>
      <c r="C94" s="10"/>
      <c r="E94" s="24"/>
      <c r="F94" s="23"/>
      <c r="G94" s="23" t="s">
        <v>129</v>
      </c>
      <c r="H94" s="23"/>
      <c r="I94" s="23"/>
      <c r="J94" s="23" t="s">
        <v>129</v>
      </c>
      <c r="K94" s="23"/>
      <c r="L94" s="23"/>
      <c r="M94" s="23"/>
      <c r="N94" s="23"/>
      <c r="O94" s="23"/>
      <c r="P94" s="23"/>
      <c r="Q94" s="23"/>
      <c r="R94" s="23"/>
      <c r="S94" s="23"/>
      <c r="T94" s="24"/>
      <c r="U94" s="23" t="s">
        <v>129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</row>
    <row r="95" spans="1:39" s="59" customFormat="1" ht="15">
      <c r="A95" s="58" t="s">
        <v>54</v>
      </c>
      <c r="C95" s="71"/>
      <c r="E95" s="72" t="s">
        <v>129</v>
      </c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 t="s">
        <v>129</v>
      </c>
      <c r="Q95" s="72"/>
      <c r="R95" s="72"/>
      <c r="S95" s="72"/>
      <c r="T95" s="72"/>
      <c r="U95" s="72"/>
      <c r="V95" s="72"/>
      <c r="W95" s="72"/>
      <c r="X95" s="72"/>
      <c r="Y95" s="72" t="s">
        <v>129</v>
      </c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</row>
    <row r="96" spans="1:39" ht="15">
      <c r="A96" s="27" t="s">
        <v>10</v>
      </c>
      <c r="C96" s="10"/>
      <c r="E96" s="24" t="s">
        <v>129</v>
      </c>
      <c r="F96" s="23" t="s">
        <v>129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</row>
    <row r="97" spans="1:39" s="59" customFormat="1" ht="15">
      <c r="A97" s="58" t="s">
        <v>17</v>
      </c>
      <c r="C97" s="71"/>
      <c r="E97" s="72"/>
      <c r="F97" s="72"/>
      <c r="G97" s="72"/>
      <c r="H97" s="72" t="s">
        <v>129</v>
      </c>
      <c r="I97" s="72" t="s">
        <v>129</v>
      </c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 t="s">
        <v>129</v>
      </c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</row>
    <row r="98" spans="1:39" ht="15">
      <c r="A98" s="27" t="s">
        <v>82</v>
      </c>
      <c r="C98" s="10"/>
      <c r="E98" s="24" t="s">
        <v>129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23"/>
      <c r="V98" s="23" t="s">
        <v>129</v>
      </c>
      <c r="W98" s="23" t="s">
        <v>129</v>
      </c>
      <c r="X98" s="23" t="s">
        <v>129</v>
      </c>
      <c r="Y98" s="23"/>
      <c r="Z98" s="23"/>
      <c r="AA98" s="23"/>
      <c r="AB98" s="23"/>
      <c r="AC98" s="23"/>
      <c r="AD98" s="23"/>
      <c r="AE98" s="23"/>
      <c r="AF98" s="23" t="s">
        <v>129</v>
      </c>
      <c r="AG98" s="23"/>
      <c r="AH98" s="23"/>
      <c r="AI98" s="23"/>
      <c r="AJ98" s="23"/>
      <c r="AK98" s="23" t="s">
        <v>129</v>
      </c>
      <c r="AL98" s="23"/>
      <c r="AM98" s="23"/>
    </row>
    <row r="99" spans="1:39" s="59" customFormat="1" ht="15">
      <c r="A99" s="58" t="s">
        <v>9</v>
      </c>
      <c r="C99" s="71"/>
      <c r="E99" s="72" t="s">
        <v>129</v>
      </c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</row>
    <row r="100" spans="1:39" ht="15">
      <c r="A100" s="27" t="s">
        <v>49</v>
      </c>
      <c r="C100" s="10"/>
      <c r="E100" s="24" t="s">
        <v>129</v>
      </c>
      <c r="F100" s="23"/>
      <c r="G100" s="23"/>
      <c r="H100" s="23"/>
      <c r="I100" s="23"/>
      <c r="J100" s="23"/>
      <c r="K100" s="23" t="s">
        <v>129</v>
      </c>
      <c r="L100" s="23"/>
      <c r="M100" s="23"/>
      <c r="N100" s="23"/>
      <c r="O100" s="23"/>
      <c r="P100" s="23"/>
      <c r="Q100" s="23"/>
      <c r="R100" s="23"/>
      <c r="S100" s="23" t="s">
        <v>129</v>
      </c>
      <c r="T100" s="24"/>
      <c r="U100" s="23" t="s">
        <v>129</v>
      </c>
      <c r="V100" s="23"/>
      <c r="W100" s="23"/>
      <c r="X100" s="23"/>
      <c r="Y100" s="23"/>
      <c r="Z100" s="23" t="s">
        <v>129</v>
      </c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</row>
    <row r="101" spans="1:39" s="59" customFormat="1" ht="15">
      <c r="A101" s="58" t="s">
        <v>63</v>
      </c>
      <c r="C101" s="71"/>
      <c r="E101" s="72" t="s">
        <v>129</v>
      </c>
      <c r="F101" s="72"/>
      <c r="G101" s="72" t="s">
        <v>129</v>
      </c>
      <c r="H101" s="72" t="s">
        <v>129</v>
      </c>
      <c r="I101" s="72" t="s">
        <v>129</v>
      </c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</row>
    <row r="102" spans="1:39" ht="15">
      <c r="A102" s="27" t="s">
        <v>85</v>
      </c>
      <c r="C102" s="10"/>
      <c r="E102" s="24" t="s">
        <v>129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4"/>
      <c r="U102" s="23"/>
      <c r="V102" s="23"/>
      <c r="W102" s="23"/>
      <c r="X102" s="23"/>
      <c r="Y102" s="23"/>
      <c r="Z102" s="23"/>
      <c r="AA102" s="23"/>
      <c r="AB102" s="23" t="s">
        <v>129</v>
      </c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</row>
    <row r="103" spans="1:39" s="59" customFormat="1" ht="15">
      <c r="A103" s="58" t="s">
        <v>13</v>
      </c>
      <c r="C103" s="71"/>
      <c r="E103" s="72" t="s">
        <v>129</v>
      </c>
      <c r="F103" s="72" t="s">
        <v>129</v>
      </c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</row>
    <row r="104" spans="1:39" ht="15">
      <c r="A104" s="27" t="s">
        <v>72</v>
      </c>
      <c r="C104" s="10"/>
      <c r="E104" s="24" t="s">
        <v>129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</row>
    <row r="105" spans="1:39" s="59" customFormat="1" ht="15">
      <c r="A105" s="58" t="s">
        <v>42</v>
      </c>
      <c r="C105" s="71"/>
      <c r="E105" s="72" t="s">
        <v>129</v>
      </c>
      <c r="F105" s="72"/>
      <c r="G105" s="72"/>
      <c r="H105" s="72" t="s">
        <v>129</v>
      </c>
      <c r="I105" s="72" t="s">
        <v>129</v>
      </c>
      <c r="J105" s="72"/>
      <c r="K105" s="72"/>
      <c r="L105" s="72" t="s">
        <v>129</v>
      </c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</row>
    <row r="106" spans="5:39" ht="15">
      <c r="E106" s="2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</row>
    <row r="107" spans="1:39" s="5" customFormat="1" ht="15">
      <c r="A107" s="27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</row>
    <row r="108" spans="1:39" ht="15">
      <c r="A108" s="111" t="s">
        <v>262</v>
      </c>
      <c r="B108" s="111"/>
      <c r="C108" s="111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6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">
      <c r="A109" s="120" t="s">
        <v>263</v>
      </c>
      <c r="B109" s="120"/>
      <c r="C109" s="120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6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5:39" ht="15"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6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5:39" ht="15"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6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5:39" ht="15"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6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5:39" ht="15"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6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5:39" ht="15"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6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5:39" ht="15"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6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5:39" ht="15"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6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5:39" ht="15"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6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5:39" ht="15"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6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5:39" ht="15"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6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5:39" ht="15"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6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5:39" ht="15"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6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5:39" ht="15"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6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5:39" ht="15"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6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5:39" ht="15"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6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5:39" ht="15"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6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5:39" ht="15"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6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5:39" ht="15"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6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5:39" ht="15"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6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5:39" ht="15"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6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5:39" ht="15"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6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5:39" ht="15"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6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5:39" ht="15"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6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5:39" ht="15"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6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5:39" ht="15"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6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5:39" ht="15"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6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5:39" ht="15"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6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5:39" ht="15"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6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5:39" ht="15"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6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5:39" ht="15"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6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5:39" ht="15"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6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5:39" ht="15"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6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5:39" ht="15"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6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5:39" ht="15"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6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5:39" ht="15"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6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5:39" ht="15"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6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5:39" ht="15"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6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5:39" ht="15"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6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5:39" ht="15"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6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5:39" ht="15"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6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5:39" ht="15"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6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5:39" ht="15"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6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5:39" ht="15"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6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5:39" ht="15"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6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5:39" ht="15"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6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5:39" ht="15"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6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5:39" ht="15"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6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5:39" ht="15"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6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5:39" ht="15"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6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5:39" ht="15"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6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5:39" ht="15"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6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5:39" ht="15"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6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5:39" ht="15"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6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5:39" ht="15"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6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5:39" ht="15"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6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5:39" ht="15"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6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5:39" ht="15"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6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5:39" ht="15"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6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5:39" ht="15"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6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5:39" ht="15"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6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5:39" ht="15"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6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5:39" ht="15"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6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5:39" ht="15"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6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5:39" ht="15"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6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5:39" ht="15"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6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5:39" ht="15"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6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5:39" ht="15"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6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5:39" ht="15"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6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5:39" ht="15"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6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5:39" ht="15"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6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5:39" ht="15"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6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5:39" ht="15"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6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5:39" ht="15"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6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5:39" ht="15"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6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5:39" ht="15"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6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5:39" ht="15"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6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5:39" ht="15"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6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5:39" ht="15"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6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5:39" ht="15"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6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5:39" ht="15"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6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5:39" ht="15"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6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5:39" ht="15"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6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5:39" ht="15"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6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5:39" ht="15"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6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5:39" ht="15"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6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5:39" ht="15"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6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5:39" ht="15"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6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5:39" ht="15"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6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5:39" ht="15"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6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5:39" ht="15"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6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5:39" ht="15"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6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5:39" ht="15"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6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5:39" ht="15"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6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5:39" ht="15"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6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5:39" ht="15"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6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5:39" ht="15"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6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5:39" ht="15"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6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5:39" ht="15"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6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5:39" ht="15"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6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5:39" ht="15"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6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5:39" ht="15"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6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5:39" ht="15"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6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5:39" ht="15"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6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5:39" ht="15"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6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5:39" ht="15"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6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5:39" ht="15"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6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5:39" ht="15"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6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5:39" ht="15"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6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5:39" ht="15"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6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5:39" ht="15"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6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5:39" ht="15"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6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5:39" ht="15"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6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5:39" ht="15"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6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5:39" ht="15"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6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5:39" ht="15"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6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5:39" ht="15"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6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5:39" ht="15"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6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</sheetData>
  <sheetProtection/>
  <mergeCells count="3">
    <mergeCell ref="E8:S8"/>
    <mergeCell ref="U8:AM8"/>
    <mergeCell ref="A109:C109"/>
  </mergeCells>
  <hyperlinks>
    <hyperlink ref="A109:C109" r:id="rId1" display="Summary Summary PDF.  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Gutierrez</dc:creator>
  <cp:keywords/>
  <dc:description/>
  <cp:lastModifiedBy>Elizabeth Hyde</cp:lastModifiedBy>
  <cp:lastPrinted>2015-01-28T21:44:17Z</cp:lastPrinted>
  <dcterms:created xsi:type="dcterms:W3CDTF">2014-11-26T18:44:21Z</dcterms:created>
  <dcterms:modified xsi:type="dcterms:W3CDTF">2015-01-30T23:19:11Z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